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Staff\Repositories\Open Access APC Process\Reports to Jisc and RCUK\"/>
    </mc:Choice>
  </mc:AlternateContent>
  <bookViews>
    <workbookView xWindow="0" yWindow="0" windowWidth="9780" windowHeight="5310" tabRatio="696" firstSheet="1" activeTab="4"/>
  </bookViews>
  <sheets>
    <sheet name="introduction" sheetId="8" r:id="rId1"/>
    <sheet name="definitions" sheetId="11" r:id="rId2"/>
    <sheet name="Jisc APC template v4" sheetId="25" r:id="rId3"/>
    <sheet name="Discounts, memberships &amp; pre-pa" sheetId="23" r:id="rId4"/>
    <sheet name="RCUK compliance summary" sheetId="21" r:id="rId5"/>
    <sheet name="Constrained values" sheetId="24" state="hidden" r:id="rId6"/>
  </sheets>
  <externalReferences>
    <externalReference r:id="rId7"/>
  </externalReferences>
  <definedNames>
    <definedName name="Licences" localSheetId="2">[1]Sheet2!$A$1:$A$7</definedName>
    <definedName name="_xlnm.Print_Area" localSheetId="2">'Jisc APC template v4'!$A$3:$AB$22</definedName>
    <definedName name="_xlnm.Print_Area" localSheetId="4">'RCUK compliance summary'!$A$1:$H$153</definedName>
  </definedNames>
  <calcPr calcId="152511"/>
</workbook>
</file>

<file path=xl/calcChain.xml><?xml version="1.0" encoding="utf-8"?>
<calcChain xmlns="http://schemas.openxmlformats.org/spreadsheetml/2006/main">
  <c r="E32" i="21" l="1"/>
  <c r="G32" i="21" s="1"/>
  <c r="A3" i="23" l="1" a="1"/>
  <c r="A3" i="23" s="1"/>
  <c r="E3" i="23" l="1"/>
  <c r="G3" i="23"/>
  <c r="I3" i="23" s="1"/>
  <c r="H3" i="23"/>
  <c r="J3" i="23" s="1"/>
  <c r="A4" i="23" a="1"/>
  <c r="A4" i="23" s="1"/>
  <c r="A5" i="23" s="1" a="1"/>
  <c r="A5" i="23" s="1"/>
  <c r="F5" i="23" s="1"/>
  <c r="F3" i="23"/>
  <c r="A6" i="23" l="1" a="1"/>
  <c r="A6" i="23" s="1"/>
  <c r="H6" i="23" s="1"/>
  <c r="J6" i="23" s="1"/>
  <c r="G5" i="23"/>
  <c r="I5" i="23" s="1"/>
  <c r="H4" i="23"/>
  <c r="J4" i="23" s="1"/>
  <c r="E4" i="23"/>
  <c r="E5" i="23"/>
  <c r="H5" i="23"/>
  <c r="J5" i="23" s="1"/>
  <c r="F4" i="23"/>
  <c r="K4" i="23" s="1"/>
  <c r="G4" i="23"/>
  <c r="I4" i="23" s="1"/>
  <c r="E28" i="21"/>
  <c r="G28" i="21" s="1"/>
  <c r="C29" i="21" s="1"/>
  <c r="E29" i="21" s="1"/>
  <c r="G29" i="21" s="1"/>
  <c r="C30" i="21" s="1"/>
  <c r="E30" i="21" s="1"/>
  <c r="G30" i="21" s="1"/>
  <c r="C31" i="21" s="1"/>
  <c r="E31" i="21" s="1"/>
  <c r="G31" i="21" s="1"/>
  <c r="C32" i="21" s="1"/>
  <c r="A7" i="23" l="1" a="1"/>
  <c r="A7" i="23" s="1"/>
  <c r="E7" i="23" s="1"/>
  <c r="G6" i="23"/>
  <c r="I6" i="23" s="1"/>
  <c r="E6" i="23"/>
  <c r="F6" i="23"/>
  <c r="C42" i="21"/>
  <c r="C40" i="21"/>
  <c r="C20" i="21"/>
  <c r="C15" i="21"/>
  <c r="F7" i="23" l="1"/>
  <c r="K7" i="23" s="1"/>
  <c r="A8" i="23" a="1"/>
  <c r="A8" i="23" s="1"/>
  <c r="G8" i="23" s="1"/>
  <c r="I8" i="23" s="1"/>
  <c r="H7" i="23"/>
  <c r="J7" i="23" s="1"/>
  <c r="G7" i="23"/>
  <c r="I7" i="23" s="1"/>
  <c r="C35" i="21"/>
  <c r="E8" i="23" l="1"/>
  <c r="H8" i="23"/>
  <c r="J8" i="23" s="1"/>
  <c r="F8" i="23"/>
  <c r="K8" i="23" s="1"/>
  <c r="A9" i="23" a="1"/>
  <c r="A9" i="23" s="1"/>
  <c r="E9" i="23" s="1"/>
  <c r="F9" i="23" l="1"/>
  <c r="K9" i="23" s="1"/>
  <c r="H9" i="23"/>
  <c r="J9" i="23" s="1"/>
  <c r="A10" i="23" a="1"/>
  <c r="A10" i="23" s="1"/>
  <c r="A11" i="23" s="1" a="1"/>
  <c r="A11" i="23" s="1"/>
  <c r="G9" i="23"/>
  <c r="I9" i="23" s="1"/>
  <c r="E10" i="23" l="1"/>
  <c r="F10" i="23"/>
  <c r="K10" i="23" s="1"/>
  <c r="G10" i="23"/>
  <c r="I10" i="23" s="1"/>
  <c r="H10" i="23"/>
  <c r="J10" i="23" s="1"/>
  <c r="A12" i="23" a="1"/>
  <c r="A12" i="23" s="1"/>
  <c r="G12" i="23" s="1"/>
  <c r="I12" i="23" s="1"/>
  <c r="G11" i="23"/>
  <c r="I11" i="23" s="1"/>
  <c r="E11" i="23"/>
  <c r="F11" i="23"/>
  <c r="K11" i="23" s="1"/>
  <c r="H11" i="23"/>
  <c r="J11" i="23" s="1"/>
  <c r="H12" i="23" l="1"/>
  <c r="J12" i="23" s="1"/>
  <c r="A13" i="23" a="1"/>
  <c r="A13" i="23" s="1"/>
  <c r="H13" i="23" s="1"/>
  <c r="J13" i="23" s="1"/>
  <c r="F12" i="23"/>
  <c r="K12" i="23" s="1"/>
  <c r="E12" i="23"/>
  <c r="F13" i="23" l="1"/>
  <c r="K13" i="23" s="1"/>
  <c r="E13" i="23"/>
  <c r="G13" i="23"/>
  <c r="I13" i="23" s="1"/>
  <c r="A14" i="23" a="1"/>
  <c r="A14" i="23" s="1"/>
  <c r="A15" i="23" s="1" a="1"/>
  <c r="A15" i="23" s="1"/>
  <c r="F15" i="23" s="1"/>
  <c r="K15" i="23" s="1"/>
  <c r="G14" i="23" l="1"/>
  <c r="I14" i="23" s="1"/>
  <c r="H15" i="23"/>
  <c r="J15" i="23" s="1"/>
  <c r="A16" i="23" a="1"/>
  <c r="A16" i="23" s="1"/>
  <c r="E14" i="23"/>
  <c r="G15" i="23"/>
  <c r="I15" i="23" s="1"/>
  <c r="E15" i="23"/>
  <c r="H14" i="23"/>
  <c r="J14" i="23" s="1"/>
  <c r="F14" i="23"/>
  <c r="K14" i="23" s="1"/>
  <c r="E16" i="23" l="1"/>
  <c r="H16" i="23"/>
  <c r="J16" i="23" s="1"/>
  <c r="G16" i="23"/>
  <c r="I16" i="23" s="1"/>
  <c r="A17" i="23" a="1"/>
  <c r="A17" i="23" s="1"/>
  <c r="H17" i="23" s="1"/>
  <c r="J17" i="23" s="1"/>
  <c r="F16" i="23"/>
  <c r="K16" i="23" s="1"/>
  <c r="F17" i="23" l="1"/>
  <c r="K17" i="23" s="1"/>
  <c r="E17" i="23"/>
  <c r="A18" i="23" a="1"/>
  <c r="A18" i="23" s="1"/>
  <c r="G17" i="23"/>
  <c r="I17" i="23" s="1"/>
  <c r="H18" i="23" l="1"/>
  <c r="J18" i="23" s="1"/>
  <c r="G18" i="23"/>
  <c r="I18" i="23" s="1"/>
  <c r="E18" i="23"/>
  <c r="A19" i="23" a="1"/>
  <c r="A19" i="23" s="1"/>
  <c r="F18" i="23"/>
  <c r="K18" i="23" s="1"/>
  <c r="A20" i="23" l="1" a="1"/>
  <c r="A20" i="23" s="1"/>
  <c r="E19" i="23"/>
  <c r="H19" i="23"/>
  <c r="J19" i="23" s="1"/>
  <c r="F19" i="23"/>
  <c r="K19" i="23" s="1"/>
  <c r="G19" i="23"/>
  <c r="I19" i="23" s="1"/>
  <c r="A21" i="23" l="1" a="1"/>
  <c r="A21" i="23" s="1"/>
  <c r="F20" i="23"/>
  <c r="K20" i="23" s="1"/>
  <c r="G20" i="23"/>
  <c r="I20" i="23" s="1"/>
  <c r="H20" i="23"/>
  <c r="J20" i="23" s="1"/>
  <c r="E20" i="23"/>
  <c r="A22" i="23" l="1" a="1"/>
  <c r="A22" i="23" s="1"/>
  <c r="A23" i="23" s="1" a="1"/>
  <c r="A23" i="23" s="1"/>
  <c r="A24" i="23" s="1" a="1"/>
  <c r="A24" i="23" s="1"/>
  <c r="H21" i="23"/>
  <c r="J21" i="23" s="1"/>
  <c r="E21" i="23"/>
  <c r="F21" i="23"/>
  <c r="K21" i="23" s="1"/>
  <c r="G21" i="23"/>
  <c r="I21" i="23" s="1"/>
  <c r="E22" i="23" l="1"/>
  <c r="G22" i="23"/>
  <c r="I22" i="23" s="1"/>
  <c r="F22" i="23"/>
  <c r="K22" i="23" s="1"/>
  <c r="H22" i="23"/>
  <c r="J22" i="23" s="1"/>
  <c r="E23" i="23"/>
  <c r="F23" i="23"/>
  <c r="K23" i="23" s="1"/>
  <c r="H23" i="23"/>
  <c r="J23" i="23" s="1"/>
  <c r="G23" i="23"/>
  <c r="I23" i="23" s="1"/>
  <c r="A25" i="23" a="1"/>
  <c r="A25" i="23" s="1"/>
  <c r="A26" i="23" s="1" a="1"/>
  <c r="A26" i="23" s="1"/>
  <c r="H24" i="23"/>
  <c r="J24" i="23" s="1"/>
  <c r="E24" i="23"/>
  <c r="G24" i="23"/>
  <c r="I24" i="23" s="1"/>
  <c r="F24" i="23"/>
  <c r="K24" i="23" s="1"/>
  <c r="A27" i="23" l="1" a="1"/>
  <c r="A27" i="23" s="1"/>
  <c r="F27" i="23" s="1"/>
  <c r="K27" i="23" s="1"/>
  <c r="G26" i="23"/>
  <c r="I26" i="23" s="1"/>
  <c r="E26" i="23"/>
  <c r="F26" i="23"/>
  <c r="K26" i="23" s="1"/>
  <c r="H26" i="23"/>
  <c r="J26" i="23" s="1"/>
  <c r="E25" i="23"/>
  <c r="F25" i="23"/>
  <c r="K25" i="23" s="1"/>
  <c r="H25" i="23"/>
  <c r="J25" i="23" s="1"/>
  <c r="G25" i="23"/>
  <c r="I25" i="23" s="1"/>
  <c r="E27" i="23" l="1"/>
  <c r="H27" i="23"/>
  <c r="J27" i="23" s="1"/>
  <c r="G27" i="23"/>
  <c r="I27" i="23" s="1"/>
  <c r="A28" i="23" a="1"/>
  <c r="A28" i="23" s="1"/>
  <c r="F28" i="23" l="1"/>
  <c r="K28" i="23" s="1"/>
  <c r="E28" i="23"/>
  <c r="G28" i="23"/>
  <c r="I28" i="23" s="1"/>
  <c r="H28" i="23"/>
  <c r="J28" i="23" s="1"/>
  <c r="A29" i="23" a="1"/>
  <c r="A29" i="23" s="1"/>
  <c r="E29" i="23" s="1"/>
  <c r="F29" i="23" l="1"/>
  <c r="K29" i="23" s="1"/>
  <c r="G29" i="23"/>
  <c r="I29" i="23" s="1"/>
  <c r="H29" i="23"/>
  <c r="J29" i="23" s="1"/>
  <c r="A30" i="23" a="1"/>
  <c r="A30" i="23" s="1"/>
  <c r="H30" i="23" l="1"/>
  <c r="J30" i="23" s="1"/>
  <c r="A31" i="23" a="1"/>
  <c r="A31" i="23" s="1"/>
  <c r="G30" i="23"/>
  <c r="I30" i="23" s="1"/>
  <c r="E30" i="23"/>
  <c r="F30" i="23"/>
  <c r="K30" i="23" s="1"/>
  <c r="H31" i="23" l="1"/>
  <c r="J31" i="23" s="1"/>
  <c r="E31" i="23"/>
  <c r="G31" i="23"/>
  <c r="I31" i="23" s="1"/>
  <c r="F31" i="23"/>
  <c r="K31" i="23" s="1"/>
  <c r="A32" i="23" a="1"/>
  <c r="A32" i="23" s="1"/>
  <c r="G32" i="23" l="1"/>
  <c r="I32" i="23" s="1"/>
  <c r="E32" i="23"/>
  <c r="F32" i="23"/>
  <c r="K32" i="23" s="1"/>
  <c r="H32" i="23"/>
  <c r="J32" i="23" s="1"/>
  <c r="A33" i="23" a="1"/>
  <c r="A33" i="23" s="1"/>
  <c r="G33" i="23" l="1"/>
  <c r="I33" i="23" s="1"/>
  <c r="E33" i="23"/>
  <c r="F33" i="23"/>
  <c r="K33" i="23" s="1"/>
  <c r="H33" i="23"/>
  <c r="J33" i="23" s="1"/>
  <c r="A34" i="23" a="1"/>
  <c r="A34" i="23" s="1"/>
  <c r="G34" i="23" l="1"/>
  <c r="I34" i="23" s="1"/>
  <c r="F34" i="23"/>
  <c r="K34" i="23" s="1"/>
  <c r="H34" i="23"/>
  <c r="J34" i="23" s="1"/>
  <c r="E34" i="23"/>
  <c r="A35" i="23" a="1"/>
  <c r="A35" i="23" s="1"/>
  <c r="F35" i="23" l="1"/>
  <c r="K35" i="23" s="1"/>
  <c r="E35" i="23"/>
  <c r="H35" i="23"/>
  <c r="J35" i="23" s="1"/>
  <c r="G35" i="23"/>
  <c r="I35" i="23" s="1"/>
  <c r="A36" i="23" a="1"/>
  <c r="A36" i="23" s="1"/>
  <c r="E36" i="23" l="1"/>
  <c r="G36" i="23"/>
  <c r="I36" i="23" s="1"/>
  <c r="F36" i="23"/>
  <c r="K36" i="23" s="1"/>
  <c r="H36" i="23"/>
  <c r="J36" i="23" s="1"/>
  <c r="A37" i="23" a="1"/>
  <c r="A37" i="23" s="1"/>
  <c r="H37" i="23" l="1"/>
  <c r="J37" i="23" s="1"/>
  <c r="F37" i="23"/>
  <c r="K37" i="23" s="1"/>
  <c r="G37" i="23"/>
  <c r="I37" i="23" s="1"/>
  <c r="E37" i="23"/>
  <c r="A38" i="23" a="1"/>
  <c r="A38" i="23" s="1"/>
  <c r="G38" i="23" l="1"/>
  <c r="I38" i="23" s="1"/>
  <c r="H38" i="23"/>
  <c r="J38" i="23" s="1"/>
  <c r="E38" i="23"/>
  <c r="F38" i="23"/>
  <c r="K38" i="23" s="1"/>
  <c r="A39" i="23" a="1"/>
  <c r="A39" i="23" s="1"/>
  <c r="F39" i="23" l="1"/>
  <c r="K39" i="23" s="1"/>
  <c r="H39" i="23"/>
  <c r="J39" i="23" s="1"/>
  <c r="E39" i="23"/>
  <c r="G39" i="23"/>
  <c r="I39" i="23" s="1"/>
  <c r="A40" i="23" a="1"/>
  <c r="A40" i="23" s="1"/>
  <c r="E40" i="23" l="1"/>
  <c r="F40" i="23"/>
  <c r="K40" i="23" s="1"/>
  <c r="G40" i="23"/>
  <c r="I40" i="23" s="1"/>
  <c r="H40" i="23"/>
  <c r="J40" i="23" s="1"/>
  <c r="A41" i="23" a="1"/>
  <c r="A41" i="23" s="1"/>
  <c r="H41" i="23" l="1"/>
  <c r="J41" i="23" s="1"/>
  <c r="F41" i="23"/>
  <c r="K41" i="23" s="1"/>
  <c r="G41" i="23"/>
  <c r="I41" i="23" s="1"/>
  <c r="E41" i="23"/>
  <c r="A42" i="23" a="1"/>
  <c r="A42" i="23" s="1"/>
  <c r="F42" i="23" l="1"/>
  <c r="K42" i="23" s="1"/>
  <c r="G42" i="23"/>
  <c r="I42" i="23" s="1"/>
  <c r="H42" i="23"/>
  <c r="J42" i="23" s="1"/>
  <c r="E42" i="23"/>
  <c r="A43" i="23" a="1"/>
  <c r="A43" i="23" s="1"/>
  <c r="E43" i="23" l="1"/>
  <c r="F43" i="23"/>
  <c r="K43" i="23" s="1"/>
  <c r="G43" i="23"/>
  <c r="I43" i="23" s="1"/>
  <c r="H43" i="23"/>
  <c r="J43" i="23" s="1"/>
  <c r="A44" i="23" a="1"/>
  <c r="A44" i="23" s="1"/>
  <c r="H44" i="23" l="1"/>
  <c r="J44" i="23" s="1"/>
  <c r="E44" i="23"/>
  <c r="F44" i="23"/>
  <c r="K44" i="23" s="1"/>
  <c r="G44" i="23"/>
  <c r="I44" i="23" s="1"/>
  <c r="A45" i="23" a="1"/>
  <c r="A45" i="23" s="1"/>
  <c r="H45" i="23" l="1"/>
  <c r="J45" i="23" s="1"/>
  <c r="E45" i="23"/>
  <c r="F45" i="23"/>
  <c r="K45" i="23" s="1"/>
  <c r="G45" i="23"/>
  <c r="I45" i="23" s="1"/>
  <c r="A46" i="23" a="1"/>
  <c r="A46" i="23" s="1"/>
  <c r="G46" i="23" l="1"/>
  <c r="I46" i="23" s="1"/>
  <c r="H46" i="23"/>
  <c r="J46" i="23" s="1"/>
  <c r="E46" i="23"/>
  <c r="F46" i="23"/>
  <c r="K46" i="23" s="1"/>
  <c r="A47" i="23" a="1"/>
  <c r="A47" i="23" s="1"/>
  <c r="F47" i="23" l="1"/>
  <c r="K47" i="23" s="1"/>
  <c r="E47" i="23"/>
  <c r="G47" i="23"/>
  <c r="I47" i="23" s="1"/>
  <c r="H47" i="23"/>
  <c r="J47" i="23" s="1"/>
  <c r="A48" i="23" a="1"/>
  <c r="A48" i="23" s="1"/>
  <c r="E48" i="23" l="1"/>
  <c r="H48" i="23"/>
  <c r="J48" i="23" s="1"/>
  <c r="F48" i="23"/>
  <c r="K48" i="23" s="1"/>
  <c r="G48" i="23"/>
  <c r="I48" i="23" s="1"/>
  <c r="A49" i="23" a="1"/>
  <c r="A49" i="23" s="1"/>
  <c r="E49" i="23" l="1"/>
  <c r="F49" i="23"/>
  <c r="K49" i="23" s="1"/>
  <c r="G49" i="23"/>
  <c r="I49" i="23" s="1"/>
  <c r="H49" i="23"/>
  <c r="J49" i="23" s="1"/>
  <c r="A50" i="23" a="1"/>
  <c r="A50" i="23" s="1"/>
  <c r="G50" i="23" l="1"/>
  <c r="I50" i="23" s="1"/>
  <c r="H50" i="23"/>
  <c r="J50" i="23" s="1"/>
  <c r="E50" i="23"/>
  <c r="F50" i="23"/>
  <c r="K50" i="23" s="1"/>
</calcChain>
</file>

<file path=xl/comments1.xml><?xml version="1.0" encoding="utf-8"?>
<comments xmlns="http://schemas.openxmlformats.org/spreadsheetml/2006/main">
  <authors>
    <author>RCUK Guidance</author>
  </authors>
  <commentList>
    <comment ref="A4" authorId="0" shapeId="0">
      <text>
        <r>
          <rPr>
            <b/>
            <sz val="9"/>
            <color indexed="81"/>
            <rFont val="Tahoma"/>
            <family val="2"/>
          </rPr>
          <t>Guidance:</t>
        </r>
        <r>
          <rPr>
            <sz val="9"/>
            <color indexed="81"/>
            <rFont val="Tahoma"/>
            <family val="2"/>
          </rPr>
          <t xml:space="preserve">
Date on which the resource has been accepted for publication with all substantive changes made. Use most accurate date available, whether that is day (e.g. 2017-01-01), month (e.g. 2017-01), or year (e.g. 2017).</t>
        </r>
      </text>
    </comment>
    <comment ref="B4" authorId="0" shapeId="0">
      <text>
        <r>
          <rPr>
            <b/>
            <sz val="9"/>
            <color indexed="81"/>
            <rFont val="Tahoma"/>
            <family val="2"/>
          </rPr>
          <t>Guidance:</t>
        </r>
        <r>
          <rPr>
            <sz val="9"/>
            <color indexed="81"/>
            <rFont val="Tahoma"/>
            <family val="2"/>
          </rPr>
          <t xml:space="preserve">
PubMed unique identifier.</t>
        </r>
      </text>
    </comment>
    <comment ref="C4" authorId="0" shapeId="0">
      <text>
        <r>
          <rPr>
            <b/>
            <sz val="9"/>
            <color indexed="81"/>
            <rFont val="Tahoma"/>
            <family val="2"/>
          </rPr>
          <t>Guidance:</t>
        </r>
        <r>
          <rPr>
            <sz val="9"/>
            <color indexed="81"/>
            <rFont val="Tahoma"/>
            <family val="2"/>
          </rPr>
          <t xml:space="preserve">
The Digital Object Identifier.</t>
        </r>
      </text>
    </comment>
    <comment ref="D4" authorId="0" shapeId="0">
      <text>
        <r>
          <rPr>
            <b/>
            <sz val="9"/>
            <color indexed="81"/>
            <rFont val="Tahoma"/>
            <family val="2"/>
          </rPr>
          <t>Guidance:</t>
        </r>
        <r>
          <rPr>
            <sz val="9"/>
            <color indexed="81"/>
            <rFont val="Tahoma"/>
            <family val="2"/>
          </rPr>
          <t xml:space="preserve">
The name of the organisation making an article available. </t>
        </r>
        <r>
          <rPr>
            <b/>
            <sz val="9"/>
            <color indexed="81"/>
            <rFont val="Tahoma"/>
            <family val="2"/>
          </rPr>
          <t>Complete if no DOI or PMID is provided.</t>
        </r>
      </text>
    </comment>
    <comment ref="E4" authorId="0" shapeId="0">
      <text>
        <r>
          <rPr>
            <b/>
            <sz val="9"/>
            <color indexed="81"/>
            <rFont val="Tahoma"/>
            <family val="2"/>
          </rPr>
          <t>Guidance:</t>
        </r>
        <r>
          <rPr>
            <sz val="9"/>
            <color indexed="81"/>
            <rFont val="Tahoma"/>
            <family val="2"/>
          </rPr>
          <t xml:space="preserve">
Title of the work that the item is contained within: if it is not a journal but a book or conference proceeding, use the title of that instead. </t>
        </r>
        <r>
          <rPr>
            <b/>
            <sz val="9"/>
            <color indexed="81"/>
            <rFont val="Tahoma"/>
            <family val="2"/>
          </rPr>
          <t>Complete if no DOI or PMID is provided.</t>
        </r>
      </text>
    </comment>
    <comment ref="F4" authorId="0" shapeId="0">
      <text>
        <r>
          <rPr>
            <b/>
            <sz val="9"/>
            <color indexed="81"/>
            <rFont val="Tahoma"/>
            <family val="2"/>
          </rPr>
          <t>Guidance:</t>
        </r>
        <r>
          <rPr>
            <sz val="9"/>
            <color indexed="81"/>
            <rFont val="Tahoma"/>
            <family val="2"/>
          </rPr>
          <t xml:space="preserve">
The International Standard Serial Number. E-ISSN is preferred. Use ISBN if applicable. </t>
        </r>
        <r>
          <rPr>
            <b/>
            <sz val="9"/>
            <color indexed="81"/>
            <rFont val="Tahoma"/>
            <family val="2"/>
          </rPr>
          <t>Complete if no PMID or DOI is provided.</t>
        </r>
      </text>
    </comment>
    <comment ref="G4" authorId="0" shapeId="0">
      <text>
        <r>
          <rPr>
            <b/>
            <sz val="9"/>
            <color indexed="81"/>
            <rFont val="Tahoma"/>
            <family val="2"/>
          </rPr>
          <t xml:space="preserve"> Guidance:</t>
        </r>
        <r>
          <rPr>
            <sz val="9"/>
            <color indexed="81"/>
            <rFont val="Tahoma"/>
            <family val="2"/>
          </rPr>
          <t xml:space="preserve">
Select what kind of publication the item is published in from the drop-down list.</t>
        </r>
        <r>
          <rPr>
            <b/>
            <sz val="9"/>
            <color indexed="81"/>
            <rFont val="Tahoma"/>
            <family val="2"/>
          </rPr>
          <t xml:space="preserve"> Complete if no DOI or PMID is provided.</t>
        </r>
      </text>
    </comment>
    <comment ref="H4" authorId="0" shapeId="0">
      <text>
        <r>
          <rPr>
            <b/>
            <sz val="9"/>
            <color indexed="81"/>
            <rFont val="Tahoma"/>
            <family val="2"/>
          </rPr>
          <t>Guidance:</t>
        </r>
        <r>
          <rPr>
            <sz val="9"/>
            <color indexed="81"/>
            <rFont val="Tahoma"/>
            <family val="2"/>
          </rPr>
          <t xml:space="preserve">
Title of item, i.e. title of journal article, book chapter, conference paper etc.</t>
        </r>
      </text>
    </comment>
    <comment ref="I4" authorId="0" shapeId="0">
      <text>
        <r>
          <rPr>
            <b/>
            <sz val="9"/>
            <color indexed="81"/>
            <rFont val="Tahoma"/>
            <family val="2"/>
          </rPr>
          <t>Guidance:</t>
        </r>
        <r>
          <rPr>
            <sz val="9"/>
            <color indexed="81"/>
            <rFont val="Tahoma"/>
            <family val="2"/>
          </rPr>
          <t xml:space="preserve">
The date of earliest online availability. Use most accurate date available, whether that is day (e.g. 2017-01-01), month (e.g. 2017-01), or year (e.g. 2017).</t>
        </r>
      </text>
    </comment>
    <comment ref="J4" authorId="0" shapeId="0">
      <text>
        <r>
          <rPr>
            <b/>
            <sz val="9"/>
            <color indexed="81"/>
            <rFont val="Tahoma"/>
            <family val="2"/>
          </rPr>
          <t>Guidance:</t>
        </r>
        <r>
          <rPr>
            <sz val="9"/>
            <color indexed="81"/>
            <rFont val="Tahoma"/>
            <family val="2"/>
          </rPr>
          <t xml:space="preserve">
Select only from the </t>
        </r>
        <r>
          <rPr>
            <b/>
            <sz val="9"/>
            <color indexed="81"/>
            <rFont val="Tahoma"/>
            <family val="2"/>
          </rPr>
          <t>constrained</t>
        </r>
        <r>
          <rPr>
            <sz val="9"/>
            <color indexed="81"/>
            <rFont val="Tahoma"/>
            <family val="2"/>
          </rPr>
          <t xml:space="preserve"> </t>
        </r>
        <r>
          <rPr>
            <b/>
            <sz val="9"/>
            <color indexed="81"/>
            <rFont val="Tahoma"/>
            <family val="2"/>
          </rPr>
          <t>drop-down list</t>
        </r>
        <r>
          <rPr>
            <sz val="9"/>
            <color indexed="81"/>
            <rFont val="Tahoma"/>
            <family val="2"/>
          </rPr>
          <t>. State the source of funding to pay the APC: RCUK, COAF, Institutional, or Other. Explain any complications in the 'Notes' field. If there is more than one funder of the APC, state these in the following two columns.</t>
        </r>
      </text>
    </comment>
    <comment ref="K4" authorId="0" shapeId="0">
      <text>
        <r>
          <rPr>
            <b/>
            <sz val="9"/>
            <color indexed="81"/>
            <rFont val="Tahoma"/>
            <family val="2"/>
          </rPr>
          <t>Guidance:</t>
        </r>
        <r>
          <rPr>
            <sz val="9"/>
            <color indexed="81"/>
            <rFont val="Tahoma"/>
            <family val="2"/>
          </rPr>
          <t xml:space="preserve">
Complete if there is more than one fund that the APC is paid from. </t>
        </r>
        <r>
          <rPr>
            <b/>
            <sz val="9"/>
            <color indexed="81"/>
            <rFont val="Tahoma"/>
            <family val="2"/>
          </rPr>
          <t>Select only from the constrained drop-down list</t>
        </r>
      </text>
    </comment>
    <comment ref="L4" authorId="0" shapeId="0">
      <text>
        <r>
          <rPr>
            <b/>
            <sz val="9"/>
            <color indexed="81"/>
            <rFont val="Tahoma"/>
            <family val="2"/>
          </rPr>
          <t>Guidance:</t>
        </r>
        <r>
          <rPr>
            <sz val="9"/>
            <color indexed="81"/>
            <rFont val="Tahoma"/>
            <family val="2"/>
          </rPr>
          <t xml:space="preserve">
Complete if there are more than two funds that the APC is paid from.</t>
        </r>
        <r>
          <rPr>
            <b/>
            <sz val="9"/>
            <color indexed="81"/>
            <rFont val="Tahoma"/>
            <family val="2"/>
          </rPr>
          <t xml:space="preserve"> Select only from the constrained drop-down list</t>
        </r>
      </text>
    </comment>
    <comment ref="M4" authorId="0" shapeId="0">
      <text>
        <r>
          <rPr>
            <b/>
            <sz val="9"/>
            <color indexed="81"/>
            <rFont val="Tahoma"/>
            <family val="2"/>
          </rPr>
          <t>Guidance:</t>
        </r>
        <r>
          <rPr>
            <sz val="9"/>
            <color indexed="81"/>
            <rFont val="Tahoma"/>
            <family val="2"/>
          </rPr>
          <t xml:space="preserve">
</t>
        </r>
        <r>
          <rPr>
            <b/>
            <sz val="9"/>
            <color indexed="81"/>
            <rFont val="Tahoma"/>
            <family val="2"/>
          </rPr>
          <t>Select only from the constrained drop-down list.</t>
        </r>
        <r>
          <rPr>
            <sz val="9"/>
            <color indexed="81"/>
            <rFont val="Tahoma"/>
            <family val="2"/>
          </rPr>
          <t xml:space="preserve"> This may differ from the 'Fund that APC is paid from' field. Explain any complications in the 'Notes' field.  This field is optional when reporting to Jisc.</t>
        </r>
      </text>
    </comment>
    <comment ref="N4" authorId="0" shapeId="0">
      <text>
        <r>
          <rPr>
            <b/>
            <sz val="9"/>
            <color indexed="81"/>
            <rFont val="Tahoma"/>
            <family val="2"/>
          </rPr>
          <t>Guidance:</t>
        </r>
        <r>
          <rPr>
            <sz val="9"/>
            <color indexed="81"/>
            <rFont val="Tahoma"/>
            <family val="2"/>
          </rPr>
          <t xml:space="preserve">
Grant ID for first funder (column M). This field is optional if reporting to Jisc.</t>
        </r>
      </text>
    </comment>
    <comment ref="O4" authorId="0" shapeId="0">
      <text>
        <r>
          <rPr>
            <b/>
            <sz val="9"/>
            <color indexed="81"/>
            <rFont val="Tahoma"/>
            <family val="2"/>
          </rPr>
          <t>Guidance:</t>
        </r>
        <r>
          <rPr>
            <sz val="9"/>
            <color indexed="81"/>
            <rFont val="Tahoma"/>
            <family val="2"/>
          </rPr>
          <t xml:space="preserve">
The funder of the research - complete if there is more than one known funder. </t>
        </r>
        <r>
          <rPr>
            <b/>
            <sz val="9"/>
            <color indexed="81"/>
            <rFont val="Tahoma"/>
            <family val="2"/>
          </rPr>
          <t xml:space="preserve">Select only from the constrained drop-down list. </t>
        </r>
      </text>
    </comment>
    <comment ref="P4" authorId="0" shapeId="0">
      <text>
        <r>
          <rPr>
            <b/>
            <sz val="9"/>
            <color indexed="81"/>
            <rFont val="Tahoma"/>
            <family val="2"/>
          </rPr>
          <t>Guidance:</t>
        </r>
        <r>
          <rPr>
            <sz val="9"/>
            <color indexed="81"/>
            <rFont val="Tahoma"/>
            <family val="2"/>
          </rPr>
          <t xml:space="preserve">
Grant ID for second funder (column O).</t>
        </r>
      </text>
    </comment>
    <comment ref="Q4" authorId="0" shapeId="0">
      <text>
        <r>
          <rPr>
            <b/>
            <sz val="9"/>
            <color indexed="81"/>
            <rFont val="Tahoma"/>
            <family val="2"/>
          </rPr>
          <t>Guidance:</t>
        </r>
        <r>
          <rPr>
            <sz val="9"/>
            <color indexed="81"/>
            <rFont val="Tahoma"/>
            <family val="2"/>
          </rPr>
          <t xml:space="preserve">
The funder of the research - complete if there are more than two known funders.  </t>
        </r>
        <r>
          <rPr>
            <b/>
            <sz val="9"/>
            <color indexed="81"/>
            <rFont val="Tahoma"/>
            <family val="2"/>
          </rPr>
          <t>Select only from the constrained drop-down list.</t>
        </r>
        <r>
          <rPr>
            <sz val="9"/>
            <color indexed="81"/>
            <rFont val="Tahoma"/>
            <family val="2"/>
          </rPr>
          <t xml:space="preserve"> For any additional funders please add after "Notes" column.</t>
        </r>
      </text>
    </comment>
    <comment ref="R4" authorId="0" shapeId="0">
      <text>
        <r>
          <rPr>
            <b/>
            <sz val="9"/>
            <color indexed="81"/>
            <rFont val="Tahoma"/>
            <family val="2"/>
          </rPr>
          <t>Guidance:</t>
        </r>
        <r>
          <rPr>
            <sz val="9"/>
            <color indexed="81"/>
            <rFont val="Tahoma"/>
            <family val="2"/>
          </rPr>
          <t xml:space="preserve">
Grant ID for third funder (column Q).</t>
        </r>
      </text>
    </comment>
    <comment ref="S4" authorId="0" shapeId="0">
      <text>
        <r>
          <rPr>
            <b/>
            <sz val="9"/>
            <color indexed="81"/>
            <rFont val="Tahoma"/>
            <family val="2"/>
          </rPr>
          <t>Guidance:</t>
        </r>
        <r>
          <rPr>
            <sz val="9"/>
            <color indexed="81"/>
            <rFont val="Tahoma"/>
            <family val="2"/>
          </rPr>
          <t xml:space="preserve">
The date that payment leaves the institution's account. Use most accurate date available, whether that is day (e.g. 2017-01-01), month (e.g. 2017-01), or year (e.g. 2017).</t>
        </r>
      </text>
    </comment>
    <comment ref="T4" authorId="0" shapeId="0">
      <text>
        <r>
          <rPr>
            <b/>
            <sz val="9"/>
            <color indexed="81"/>
            <rFont val="Tahoma"/>
            <family val="2"/>
          </rPr>
          <t>Guidance:</t>
        </r>
        <r>
          <rPr>
            <sz val="9"/>
            <color indexed="81"/>
            <rFont val="Tahoma"/>
            <family val="2"/>
          </rPr>
          <t xml:space="preserve">
The amount that was paid for the APC, in the currency it was paid in, excluding VAT (where possible).</t>
        </r>
      </text>
    </comment>
    <comment ref="U4" authorId="0" shapeId="0">
      <text>
        <r>
          <rPr>
            <b/>
            <sz val="9"/>
            <color indexed="81"/>
            <rFont val="Tahoma"/>
            <family val="2"/>
          </rPr>
          <t>Guidance:</t>
        </r>
        <r>
          <rPr>
            <sz val="9"/>
            <color indexed="81"/>
            <rFont val="Tahoma"/>
            <family val="2"/>
          </rPr>
          <t xml:space="preserve">
Currency that the APC was originally paid in e.g. GBP, USD, EUR.</t>
        </r>
      </text>
    </comment>
    <comment ref="V4" authorId="0" shapeId="0">
      <text>
        <r>
          <rPr>
            <b/>
            <sz val="9"/>
            <color indexed="81"/>
            <rFont val="Tahoma"/>
            <family val="2"/>
          </rPr>
          <t>Guidance:</t>
        </r>
        <r>
          <rPr>
            <sz val="9"/>
            <color indexed="81"/>
            <rFont val="Tahoma"/>
            <family val="2"/>
          </rPr>
          <t xml:space="preserve">
The amount that was paid for the APC in GBP. Includes VAT but excludes additional publication costs. In the case where the amount is unknown or unclear, as with prepaid or offset APCs, leave blank and indicate the name of the deal under 'Discounts, memberships, &amp; pre-payment agreements.'</t>
        </r>
      </text>
    </comment>
    <comment ref="W4" authorId="0" shapeId="0">
      <text>
        <r>
          <rPr>
            <b/>
            <sz val="9"/>
            <color indexed="81"/>
            <rFont val="Tahoma"/>
            <family val="2"/>
          </rPr>
          <t>Guidance:</t>
        </r>
        <r>
          <rPr>
            <sz val="9"/>
            <color indexed="81"/>
            <rFont val="Tahoma"/>
            <family val="2"/>
          </rPr>
          <t xml:space="preserve">
The total of any additional costs charged by the publisher e.g. page and colour charges. This does not include transaction fees such as bank charges (these should be added to "Other OA costs" under section E of "RCUK Compliance tab") . Use the 'Notes' field for details.</t>
        </r>
      </text>
    </comment>
    <comment ref="X4" authorId="0" shapeId="0">
      <text>
        <r>
          <rPr>
            <b/>
            <sz val="9"/>
            <color indexed="81"/>
            <rFont val="Tahoma"/>
            <family val="2"/>
          </rPr>
          <t>Guidance:</t>
        </r>
        <r>
          <rPr>
            <sz val="9"/>
            <color indexed="81"/>
            <rFont val="Tahoma"/>
            <family val="2"/>
          </rPr>
          <t xml:space="preserve">
</t>
        </r>
        <r>
          <rPr>
            <b/>
            <sz val="9"/>
            <color indexed="81"/>
            <rFont val="Tahoma"/>
            <family val="2"/>
          </rPr>
          <t>Where possible, select from drop-down list.</t>
        </r>
        <r>
          <rPr>
            <sz val="9"/>
            <color indexed="81"/>
            <rFont val="Tahoma"/>
            <family val="2"/>
          </rPr>
          <t xml:space="preserve"> Specify whether there was a discount on the APC that was paid to a publisher, including instances where the institution has a pre-payment or membership agreement with the publisher. Please then fill in details about the deal in the "Discounts, memberships and pre-payments" tab.</t>
        </r>
      </text>
    </comment>
    <comment ref="Y4" authorId="0" shapeId="0">
      <text>
        <r>
          <rPr>
            <b/>
            <sz val="9"/>
            <color indexed="81"/>
            <rFont val="Tahoma"/>
            <family val="2"/>
          </rPr>
          <t>Guidance:</t>
        </r>
        <r>
          <rPr>
            <sz val="9"/>
            <color indexed="81"/>
            <rFont val="Tahoma"/>
            <family val="2"/>
          </rPr>
          <t xml:space="preserve">
Mandatory only for publications funded by COAF.</t>
        </r>
      </text>
    </comment>
    <comment ref="Z4" authorId="0" shapeId="0">
      <text>
        <r>
          <rPr>
            <b/>
            <sz val="9"/>
            <color indexed="81"/>
            <rFont val="Tahoma"/>
            <family val="2"/>
          </rPr>
          <t>Guidance:</t>
        </r>
        <r>
          <rPr>
            <sz val="9"/>
            <color indexed="81"/>
            <rFont val="Tahoma"/>
            <family val="2"/>
          </rPr>
          <t xml:space="preserve">
Mandatory only for publications funded by RCUK.</t>
        </r>
      </text>
    </comment>
    <comment ref="AA4" authorId="0" shapeId="0">
      <text>
        <r>
          <rPr>
            <b/>
            <sz val="9"/>
            <color indexed="81"/>
            <rFont val="Tahoma"/>
            <family val="2"/>
          </rPr>
          <t>Guidance:</t>
        </r>
        <r>
          <rPr>
            <sz val="9"/>
            <color indexed="81"/>
            <rFont val="Tahoma"/>
            <family val="2"/>
          </rPr>
          <t xml:space="preserve">
</t>
        </r>
        <r>
          <rPr>
            <b/>
            <sz val="9"/>
            <color indexed="81"/>
            <rFont val="Tahoma"/>
            <family val="2"/>
          </rPr>
          <t>Select from drop-down list.</t>
        </r>
        <r>
          <rPr>
            <sz val="9"/>
            <color indexed="81"/>
            <rFont val="Tahoma"/>
            <family val="2"/>
          </rPr>
          <t xml:space="preserve"> Specify the licence the article has been published under.</t>
        </r>
      </text>
    </comment>
    <comment ref="AB4" authorId="0" shapeId="0">
      <text>
        <r>
          <rPr>
            <b/>
            <sz val="9"/>
            <color indexed="81"/>
            <rFont val="Tahoma"/>
            <family val="2"/>
          </rPr>
          <t>Guidance:</t>
        </r>
        <r>
          <rPr>
            <sz val="9"/>
            <color indexed="81"/>
            <rFont val="Tahoma"/>
            <family val="2"/>
          </rPr>
          <t xml:space="preserve">
Free text field. This can include notes which clarify things for internal institutional purposes as well as notes to explain any context needed for external viewers.</t>
        </r>
      </text>
    </comment>
  </commentList>
</comments>
</file>

<file path=xl/sharedStrings.xml><?xml version="1.0" encoding="utf-8"?>
<sst xmlns="http://schemas.openxmlformats.org/spreadsheetml/2006/main" count="2519" uniqueCount="1250">
  <si>
    <t>This spreadsheet and all data contained within it are published under a Creative Commons CC0 license.</t>
  </si>
  <si>
    <t>Internal institutional data</t>
  </si>
  <si>
    <t>Bibliographic data</t>
  </si>
  <si>
    <t>PubMed ID</t>
  </si>
  <si>
    <t>DOI</t>
  </si>
  <si>
    <t>Publisher</t>
  </si>
  <si>
    <t>Journal</t>
  </si>
  <si>
    <t>ISSN</t>
  </si>
  <si>
    <t>Type of publication</t>
  </si>
  <si>
    <t>Article title</t>
  </si>
  <si>
    <t>Title of item, i.e. title of journal article, book chapter, conference paper etc.</t>
  </si>
  <si>
    <t>Date of publication</t>
  </si>
  <si>
    <t>Funding data</t>
  </si>
  <si>
    <t>Fund that APC is paid from (1)</t>
  </si>
  <si>
    <t>Fund that APC is paid from (2)</t>
  </si>
  <si>
    <t>Complete if there is more than one fund that the APC is paid from.</t>
  </si>
  <si>
    <t>Fund that APC is paid from (3)</t>
  </si>
  <si>
    <t>Complete if there are more than two funds that the APC is paid from.</t>
  </si>
  <si>
    <t>Funder of research (1)</t>
  </si>
  <si>
    <t>Funder of research (2)</t>
  </si>
  <si>
    <t>Funder of research (3)</t>
  </si>
  <si>
    <t>APC data</t>
  </si>
  <si>
    <t>Date of APC payment</t>
  </si>
  <si>
    <t>Currency of APC</t>
  </si>
  <si>
    <t>Discounts, memberships &amp; pre-payment agreements</t>
  </si>
  <si>
    <t>Amount of APC charged to COAF grant (include VAT if charged)</t>
  </si>
  <si>
    <t>License data</t>
  </si>
  <si>
    <t>Notes</t>
  </si>
  <si>
    <t>APC paid (£) including VAT if charged</t>
  </si>
  <si>
    <t>Licence</t>
  </si>
  <si>
    <t>RCUK</t>
  </si>
  <si>
    <t>COAF</t>
  </si>
  <si>
    <t>NERC</t>
  </si>
  <si>
    <t>British Heart Foundation</t>
  </si>
  <si>
    <t>None</t>
  </si>
  <si>
    <t>Conference Paper/Proceeding/Abstract</t>
  </si>
  <si>
    <t>Institutional</t>
  </si>
  <si>
    <t>Wellcome Trust</t>
  </si>
  <si>
    <t>Select from drop-down list. State the source of funding to pay the APC: RCUK, COAF, Institutional, or Other. Explain any complications in the 'Notes' field. If there is more than one funder of the APC, state these in the following two columns.</t>
  </si>
  <si>
    <t>CC BY</t>
  </si>
  <si>
    <t>CC BY-NC</t>
  </si>
  <si>
    <t>APC paid (actual currency) excluding VAT</t>
  </si>
  <si>
    <t>Additional publication costs (£)</t>
  </si>
  <si>
    <t>To the extent possible under law, Jisc and the higher education institution completing this template have waived all copyright and related or neighboring rights to this work.</t>
  </si>
  <si>
    <t>Grant ID (1)</t>
  </si>
  <si>
    <t>Grant ID (2)</t>
  </si>
  <si>
    <t>Grant ID (3)</t>
  </si>
  <si>
    <t>Amount of APC charged to RCUK OA fund (include VAT if charged)</t>
  </si>
  <si>
    <t xml:space="preserve"> </t>
  </si>
  <si>
    <t>rioxxterms:version_of_record</t>
  </si>
  <si>
    <t>dc:publisher</t>
  </si>
  <si>
    <t>dc:title</t>
  </si>
  <si>
    <t>rioxxterms:publication_date</t>
  </si>
  <si>
    <t>rioxxterms:project</t>
  </si>
  <si>
    <t>ali:license_ref</t>
  </si>
  <si>
    <t>dc:source</t>
  </si>
  <si>
    <t>The Digital Object Identifier.</t>
  </si>
  <si>
    <t>Select from drop-down list. Specify the licence the article has been published under.</t>
  </si>
  <si>
    <t>The total of any additional costs charged by the publisher e.g. page and colour charges. This does not include transaction fees such as bank charges. Use the 'Notes' field for details.</t>
  </si>
  <si>
    <t>The funder of the research. Complete if there is more than one funder.</t>
  </si>
  <si>
    <t>The funder of the research. Complete if there are more than two funders.</t>
  </si>
  <si>
    <t>Compliance based on actual publications data</t>
  </si>
  <si>
    <t>Number</t>
  </si>
  <si>
    <t>Total publications arising from research council funding</t>
  </si>
  <si>
    <t>Number of gold compliant publications</t>
  </si>
  <si>
    <t>Number of green compliant publications</t>
  </si>
  <si>
    <t>Overall compliance</t>
  </si>
  <si>
    <t>Compliance based on estimates of publication numbers</t>
  </si>
  <si>
    <t>Percent</t>
  </si>
  <si>
    <t>Proportion of compliance delivered through the gold route</t>
  </si>
  <si>
    <t>Proportion of compliance delivered through the green route</t>
  </si>
  <si>
    <t xml:space="preserve">Estimate of overall compliance </t>
  </si>
  <si>
    <t>OA block grant summary information</t>
  </si>
  <si>
    <t>OA grant brought forward</t>
  </si>
  <si>
    <t>OA grant received</t>
  </si>
  <si>
    <t>OA Grant available</t>
  </si>
  <si>
    <t>OA grant spent</t>
  </si>
  <si>
    <t>OA grant carried forward</t>
  </si>
  <si>
    <t>OA operations/APC processing</t>
  </si>
  <si>
    <t>Amount</t>
  </si>
  <si>
    <t>Staff costs</t>
  </si>
  <si>
    <t>Non-staff costs</t>
  </si>
  <si>
    <t>Total OA operations/APC processing</t>
  </si>
  <si>
    <t>Total of non-publisher spend</t>
  </si>
  <si>
    <t>Mandatory only for publications funded by COAF.</t>
  </si>
  <si>
    <t>https://www.jisc-collections.ac.uk/Jisc-Monitor/APC-data-collection/</t>
  </si>
  <si>
    <t>An FAQ can be found here:</t>
  </si>
  <si>
    <t>For full details visit the Jisc Collections website, where the template can be downloaded:</t>
  </si>
  <si>
    <t>Introduction to the template</t>
  </si>
  <si>
    <t>Provide short statement on how implementation of RCUK OA policy is progressing.</t>
  </si>
  <si>
    <t>Compliance summary - no data</t>
  </si>
  <si>
    <t>https://www.jisc-collections.ac.uk/Jisc-Monitor/APC-data-collection/Jisc-APC-template-FAQ/</t>
  </si>
  <si>
    <t>Equivalent RIOXX field</t>
  </si>
  <si>
    <t>Equivalent CASRAI field</t>
  </si>
  <si>
    <t>Free text field. This can include notes which clarify things for internal institutional purposes as well as notes to explain any context needed for external viewers.</t>
  </si>
  <si>
    <t>Definitions of metadata fields</t>
  </si>
  <si>
    <t>A</t>
  </si>
  <si>
    <t>B</t>
  </si>
  <si>
    <t>C</t>
  </si>
  <si>
    <t>D</t>
  </si>
  <si>
    <t>E</t>
  </si>
  <si>
    <t>http://dictionary.casrai.org/Internal_OA_Cost_Application/External_Notes</t>
  </si>
  <si>
    <t>http://dictionary.casrai.org/Journal_Article/DOI</t>
  </si>
  <si>
    <t>http://dictionary.casrai.org/Journal_Article/ISSN</t>
  </si>
  <si>
    <t>http://dictionary.casrai.org/Journal_Article/Publisher_Name</t>
  </si>
  <si>
    <t>http://dictionary.casrai.org/Journal_Article/Journal</t>
  </si>
  <si>
    <t>http://dictionary.casrai.org/Journal_Article/Article_Title</t>
  </si>
  <si>
    <t>http://dictionary.casrai.org/Journal_Article/Publication_Date</t>
  </si>
  <si>
    <t>http://dictionary.casrai.org/APC_Payment/Licence_Type</t>
  </si>
  <si>
    <t>http://dictionary.casrai.org/APC_Payment/Date</t>
  </si>
  <si>
    <t>http://dictionary.casrai.org/APC_Payment/Currency</t>
  </si>
  <si>
    <t>http://dictionary.casrai.org/APC_Payment/Amount_Paid</t>
  </si>
  <si>
    <t>http://dictionary.casrai.org/APC_Payment/Source_Fund(s)</t>
  </si>
  <si>
    <t>It is recommended that institutions archive the spreadsheets or CSVs that they release in an online research repository, such as figshare or their own institutional repository. Jisc Collections can do this on behalf of institutions if they wish. Please contact jisc.apc@jisc.ac.uk for further information.</t>
  </si>
  <si>
    <t xml:space="preserve">Other OA costs     </t>
  </si>
  <si>
    <t>Sum of 'Other - details' below</t>
  </si>
  <si>
    <t>E   Comments</t>
  </si>
  <si>
    <t>Summary information on open access spend</t>
  </si>
  <si>
    <r>
      <rPr>
        <b/>
        <sz val="11"/>
        <rFont val="Calibri"/>
        <family val="2"/>
        <scheme val="minor"/>
      </rPr>
      <t xml:space="preserve">Actual </t>
    </r>
    <r>
      <rPr>
        <sz val="11"/>
        <rFont val="Calibri"/>
        <family val="2"/>
        <scheme val="minor"/>
      </rPr>
      <t>Year 1 spend (April 2013 - March 2014)</t>
    </r>
  </si>
  <si>
    <r>
      <rPr>
        <b/>
        <sz val="11"/>
        <rFont val="Calibri"/>
        <family val="2"/>
        <scheme val="minor"/>
      </rPr>
      <t>Actual</t>
    </r>
    <r>
      <rPr>
        <sz val="11"/>
        <rFont val="Calibri"/>
        <family val="2"/>
        <scheme val="minor"/>
      </rPr>
      <t xml:space="preserve"> Year 2 spend (April 2014 - March 2015)</t>
    </r>
  </si>
  <si>
    <r>
      <rPr>
        <b/>
        <sz val="11"/>
        <rFont val="Calibri"/>
        <family val="2"/>
        <scheme val="minor"/>
      </rPr>
      <t xml:space="preserve">Actual </t>
    </r>
    <r>
      <rPr>
        <sz val="11"/>
        <rFont val="Calibri"/>
        <family val="2"/>
        <scheme val="minor"/>
      </rPr>
      <t>Year 3 spend (April 2015 - March 2016)</t>
    </r>
  </si>
  <si>
    <t>Estimated spend in Year 5 (April 2017 - March 2018)</t>
  </si>
  <si>
    <t>The date of earliest online availability. Use most accurate date available, whether that is day (e.g. 2017-01-01), month (e.g. 2017-01), or year (e.g. 2017).</t>
  </si>
  <si>
    <t>Currency that the APC was originally paid in e.g. GBP, USD, EUR.</t>
  </si>
  <si>
    <t>The amount that was paid for the APC in GBP. Includes VAT but excludes additional publication costs. In the case where the amount is unknown or unclear, as with prepaid or offset APCs, leave blank and indicate the name of the deal under 'Discounts, memberships, &amp; pre-payment agreements.'</t>
  </si>
  <si>
    <t>Select from drop-down list. Specify whether there was a discount on the APC that was paid to a publisher, including instances where the institution has a pre-payment or membership agreement with the publisher.</t>
  </si>
  <si>
    <t>Mandatory only for publications funded by RCUK.</t>
  </si>
  <si>
    <t>Date of acceptance</t>
  </si>
  <si>
    <t>Date on which the resource has been accepted for publication with all substantive changes made. Use most accurate date available, whether that is day (e.g. 2017-01-01), month (e.g. 2017-01), or year (e.g. 2017).</t>
  </si>
  <si>
    <t>dcterms:dateAccepted</t>
  </si>
  <si>
    <t>http://dictionary.casrai.org/Journal_Article/Final_Acceptance_Date</t>
  </si>
  <si>
    <t>PubMed unique identifier.</t>
  </si>
  <si>
    <t xml:space="preserve">http://dictionary.casrai.org/Output_ID_Types/PMID </t>
  </si>
  <si>
    <t>rioxxterms:type</t>
  </si>
  <si>
    <t>Grant ID for second funder.</t>
  </si>
  <si>
    <t>Grant ID for third funder.</t>
  </si>
  <si>
    <t>The date that payment leaves the institution's account. Use most accurate date available, whether that is day (e.g. 2017-01-01), month (e.g. 2017-01), or year (e.g. 2017).</t>
  </si>
  <si>
    <t>The amount that was paid for the APC, in the currency it was paid in, excluding VAT. In the case where the amount is unknown or unclear, as with prepaid or offset APCs, leave blank and indicate the name of the deal under 'Discounts, memberships, &amp; pre-payment agreements.'</t>
  </si>
  <si>
    <t>Elsevier_Prepayment</t>
  </si>
  <si>
    <t>ACS_AuthorChoice Institutional membership discount</t>
  </si>
  <si>
    <t>ACS_AuthorChoice membership discount</t>
  </si>
  <si>
    <t xml:space="preserve">Author_Supporter/Membership Discount </t>
  </si>
  <si>
    <t>Institutional_Prepayment</t>
  </si>
  <si>
    <t>Institutional_IEEE_Discount</t>
  </si>
  <si>
    <t>JiscCollections_RSC</t>
  </si>
  <si>
    <t>Institutional_ membership discount</t>
  </si>
  <si>
    <t>De Gruyter offset</t>
  </si>
  <si>
    <t>Springer Compact</t>
  </si>
  <si>
    <t>Sage prepayment</t>
  </si>
  <si>
    <t>JiscCollections_RSC_Read&amp;Publish</t>
  </si>
  <si>
    <t xml:space="preserve">JiscCollections_IOPP </t>
  </si>
  <si>
    <t>JiscCollections_Taylor &amp; Francis</t>
  </si>
  <si>
    <t>Number of APCs</t>
  </si>
  <si>
    <t>Other</t>
  </si>
  <si>
    <t>Data paper</t>
  </si>
  <si>
    <t>Letter</t>
  </si>
  <si>
    <t>European Union</t>
  </si>
  <si>
    <t>Case report</t>
  </si>
  <si>
    <t>NIH</t>
  </si>
  <si>
    <t>Methods and protocols</t>
  </si>
  <si>
    <t>Working paper</t>
  </si>
  <si>
    <t>Parkinson's UK</t>
  </si>
  <si>
    <t>Consultancy Report</t>
  </si>
  <si>
    <t>Cancer Research UK</t>
  </si>
  <si>
    <t>Thesis</t>
  </si>
  <si>
    <t>Unspecified/unclear</t>
  </si>
  <si>
    <t>Technical Standard</t>
  </si>
  <si>
    <t>Author copyright</t>
  </si>
  <si>
    <t>Bloodwise</t>
  </si>
  <si>
    <t>Technical Report</t>
  </si>
  <si>
    <t>Publisher copyright</t>
  </si>
  <si>
    <t>Arthritis Research UK</t>
  </si>
  <si>
    <t>Policy briefing report</t>
  </si>
  <si>
    <t>CC BY-NC-ND</t>
  </si>
  <si>
    <t>STFC</t>
  </si>
  <si>
    <t>Monograph</t>
  </si>
  <si>
    <t>CC BY-NC-SA</t>
  </si>
  <si>
    <t>Manual/Guide</t>
  </si>
  <si>
    <t>CC BY-ND</t>
  </si>
  <si>
    <t>MRC</t>
  </si>
  <si>
    <t>Journal Article/Review</t>
  </si>
  <si>
    <t>ESRC</t>
  </si>
  <si>
    <t>CC BY-SA</t>
  </si>
  <si>
    <t>EPSRC</t>
  </si>
  <si>
    <t>Book edited</t>
  </si>
  <si>
    <t>BBSRC</t>
  </si>
  <si>
    <t>Book chapter</t>
  </si>
  <si>
    <t>CC0</t>
  </si>
  <si>
    <t>Book</t>
  </si>
  <si>
    <r>
      <t xml:space="preserve">Summary information on compliance with RCUK OA policy </t>
    </r>
    <r>
      <rPr>
        <b/>
        <sz val="14"/>
        <color theme="4"/>
        <rFont val="Calibri"/>
        <family val="2"/>
        <scheme val="minor"/>
      </rPr>
      <t>1 April 2016-31 March 2017</t>
    </r>
    <r>
      <rPr>
        <b/>
        <sz val="14"/>
        <rFont val="Calibri"/>
        <family val="2"/>
        <scheme val="minor"/>
      </rPr>
      <t xml:space="preserve"> (to be completed by all ROs)</t>
    </r>
  </si>
  <si>
    <r>
      <t>Summary of non-publisher spend (</t>
    </r>
    <r>
      <rPr>
        <b/>
        <sz val="11"/>
        <color theme="4"/>
        <rFont val="Calibri"/>
        <family val="2"/>
        <scheme val="minor"/>
      </rPr>
      <t>1 April 2016 to 31 March 2017</t>
    </r>
    <r>
      <rPr>
        <b/>
        <sz val="11"/>
        <rFont val="Calibri"/>
        <family val="2"/>
        <scheme val="minor"/>
      </rPr>
      <t>)</t>
    </r>
  </si>
  <si>
    <r>
      <t xml:space="preserve">Additionally, fields highlighted in green are considered by RCUK to be required for their reporting purposes. RCUK recognises the difficulty some institutions may have in providing this level of information and request that Research Organisations make their best endeavours to provide the information requested. If you need further advice or have specific issues please contact RCUK at: </t>
    </r>
    <r>
      <rPr>
        <b/>
        <sz val="10"/>
        <color theme="1"/>
        <rFont val="Arial"/>
        <family val="2"/>
      </rPr>
      <t xml:space="preserve">openaccess@rcuk.ac.uk </t>
    </r>
    <r>
      <rPr>
        <sz val="10"/>
        <color theme="1"/>
        <rFont val="Arial"/>
        <family val="2"/>
      </rPr>
      <t xml:space="preserve"> </t>
    </r>
  </si>
  <si>
    <t>E-ISSN</t>
  </si>
  <si>
    <t>Column name</t>
  </si>
  <si>
    <t>Description</t>
  </si>
  <si>
    <t>2016</t>
  </si>
  <si>
    <t>APC expenditure including VAT (£)</t>
  </si>
  <si>
    <t>Total amount of APC charged to RCUK OA fund including VAT (£)</t>
  </si>
  <si>
    <t>Total amount of APC charged to COAF grant including VAT (£)</t>
  </si>
  <si>
    <r>
      <t xml:space="preserve">This is </t>
    </r>
    <r>
      <rPr>
        <b/>
        <sz val="10"/>
        <rFont val="Arial"/>
        <family val="2"/>
      </rPr>
      <t xml:space="preserve">populated automatically </t>
    </r>
    <r>
      <rPr>
        <sz val="10"/>
        <rFont val="Arial"/>
        <family val="2"/>
      </rPr>
      <t>from the 'Discounts, memberships &amp; pre-payment agreements' column on "JISC APC template"</t>
    </r>
  </si>
  <si>
    <t>Membership price including VAT (£)</t>
  </si>
  <si>
    <t>Membership price  charged to COAF including VAT (£)</t>
  </si>
  <si>
    <t>Membership price charged to RCUK including VAT (£)</t>
  </si>
  <si>
    <t>Total cost to COAF including VAT (£)</t>
  </si>
  <si>
    <t>Total cost to RCUK including VAT (£)</t>
  </si>
  <si>
    <t>Total expenditure including VAT (£)</t>
  </si>
  <si>
    <t>AHRC</t>
  </si>
  <si>
    <t>NC3Rs</t>
  </si>
  <si>
    <r>
      <t xml:space="preserve">This is </t>
    </r>
    <r>
      <rPr>
        <b/>
        <sz val="10"/>
        <rFont val="Arial"/>
        <family val="2"/>
      </rPr>
      <t>calculated</t>
    </r>
    <r>
      <rPr>
        <sz val="10"/>
        <rFont val="Arial"/>
        <family val="2"/>
      </rPr>
      <t xml:space="preserve"> </t>
    </r>
    <r>
      <rPr>
        <b/>
        <sz val="10"/>
        <rFont val="Arial"/>
        <family val="2"/>
      </rPr>
      <t>automatically</t>
    </r>
    <r>
      <rPr>
        <sz val="10"/>
        <rFont val="Arial"/>
        <family val="2"/>
      </rPr>
      <t xml:space="preserve"> based on columns C &amp; G in this sheet</t>
    </r>
  </si>
  <si>
    <r>
      <t xml:space="preserve">This is </t>
    </r>
    <r>
      <rPr>
        <b/>
        <sz val="10"/>
        <rFont val="Arial"/>
        <family val="2"/>
      </rPr>
      <t>calculated automatically</t>
    </r>
    <r>
      <rPr>
        <sz val="10"/>
        <rFont val="Arial"/>
        <family val="2"/>
      </rPr>
      <t xml:space="preserve"> based on columns D &amp; H in this sheet</t>
    </r>
  </si>
  <si>
    <r>
      <t xml:space="preserve">The total APC expenditure spent under this deal is </t>
    </r>
    <r>
      <rPr>
        <b/>
        <sz val="10"/>
        <rFont val="Arial"/>
        <family val="2"/>
      </rPr>
      <t xml:space="preserve">calculated automatically </t>
    </r>
    <r>
      <rPr>
        <sz val="10"/>
        <rFont val="Arial"/>
        <family val="2"/>
      </rPr>
      <t>based on columns B &amp; F in this sheet</t>
    </r>
  </si>
  <si>
    <t>Amount of APC charged to COAF grant (including VAT if charged) in £</t>
  </si>
  <si>
    <t>Amount of APC charged to RCUK OA fund (including VAT if charged) in £</t>
  </si>
  <si>
    <r>
      <t xml:space="preserve">The number of APCs paid under this deal is </t>
    </r>
    <r>
      <rPr>
        <b/>
        <sz val="10"/>
        <rFont val="Arial"/>
        <family val="2"/>
      </rPr>
      <t>calculated automatically</t>
    </r>
    <r>
      <rPr>
        <sz val="10"/>
        <rFont val="Arial"/>
        <family val="2"/>
      </rPr>
      <t xml:space="preserve"> from the number of times the name of this deal occurs in the "Discounts, memberships &amp; prepayment agreeements" column of the "JISC APC template"</t>
    </r>
  </si>
  <si>
    <r>
      <t xml:space="preserve">The amount spent on these APCs is </t>
    </r>
    <r>
      <rPr>
        <b/>
        <sz val="10"/>
        <rFont val="Arial"/>
        <family val="2"/>
      </rPr>
      <t>calculated automatically</t>
    </r>
    <r>
      <rPr>
        <sz val="10"/>
        <rFont val="Arial"/>
        <family val="2"/>
      </rPr>
      <t xml:space="preserve"> from the sum of the "APC expenditure (£) including VAT if charged" of the "JISC APC template"</t>
    </r>
  </si>
  <si>
    <r>
      <t xml:space="preserve">The amount spent on these APCs is </t>
    </r>
    <r>
      <rPr>
        <b/>
        <sz val="10"/>
        <rFont val="Arial"/>
        <family val="2"/>
      </rPr>
      <t>calculated automatically</t>
    </r>
    <r>
      <rPr>
        <sz val="10"/>
        <rFont val="Arial"/>
        <family val="2"/>
      </rPr>
      <t xml:space="preserve"> from the the sum of the "Amount of APC charged to COAF grant (including VAT if charged) in £" column of the "JISC APC template"</t>
    </r>
  </si>
  <si>
    <r>
      <t xml:space="preserve">The amount spent on these APCs is </t>
    </r>
    <r>
      <rPr>
        <b/>
        <sz val="10"/>
        <rFont val="Arial"/>
        <family val="2"/>
      </rPr>
      <t>calculated automatically</t>
    </r>
    <r>
      <rPr>
        <sz val="10"/>
        <rFont val="Arial"/>
        <family val="2"/>
      </rPr>
      <t xml:space="preserve"> from the "Amount of APC charged to RCUK OA fund (including VAT if charged) in £" column of the "JISC APC template"</t>
    </r>
  </si>
  <si>
    <t>Green fields are required by RCUK only</t>
  </si>
  <si>
    <t>Yellow fields are required by COAF only</t>
  </si>
  <si>
    <r>
      <t>The</t>
    </r>
    <r>
      <rPr>
        <b/>
        <sz val="10"/>
        <rFont val="Arial"/>
        <family val="2"/>
      </rPr>
      <t xml:space="preserve"> institution enters</t>
    </r>
    <r>
      <rPr>
        <sz val="10"/>
        <rFont val="Arial"/>
        <family val="2"/>
      </rPr>
      <t xml:space="preserve"> the amount spent on the deal</t>
    </r>
  </si>
  <si>
    <r>
      <t xml:space="preserve">The </t>
    </r>
    <r>
      <rPr>
        <b/>
        <sz val="10"/>
        <rFont val="Arial"/>
        <family val="2"/>
      </rPr>
      <t>institution enters</t>
    </r>
    <r>
      <rPr>
        <sz val="10"/>
        <rFont val="Arial"/>
        <family val="2"/>
      </rPr>
      <t xml:space="preserve"> the amount of the membership price charged to COAF, if any</t>
    </r>
  </si>
  <si>
    <r>
      <t xml:space="preserve">The </t>
    </r>
    <r>
      <rPr>
        <b/>
        <sz val="10"/>
        <rFont val="Arial"/>
        <family val="2"/>
      </rPr>
      <t>institution enters</t>
    </r>
    <r>
      <rPr>
        <sz val="10"/>
        <rFont val="Arial"/>
        <family val="2"/>
      </rPr>
      <t xml:space="preserve"> the amount of the membership price charged to RCUK, if any</t>
    </r>
  </si>
  <si>
    <t>Grey fields are required by COAF and RCUK, and are required by Jisc unless otherwise stated</t>
  </si>
  <si>
    <t>Fields highlighted in grey are considered by COAF and RCUK to be required fields. It is recommended to complete as many fields as possible. These are also considered by Jisc to be required unless stated otherwise in the description. Any fields that aren't relevant leave blank.</t>
  </si>
  <si>
    <r>
      <t xml:space="preserve">Fields highlighted in yellow are considered by COAF to be required for their reporting purposes. COAF recognises the difficulty some institutions may have in providing this level of information and request that Research Organisations make their best endeavours to provide the information requested. If you need further advice or have specific issues on the use or reporting of COAF funds please contact Wellcome at: </t>
    </r>
    <r>
      <rPr>
        <b/>
        <sz val="10"/>
        <rFont val="Arial"/>
        <family val="2"/>
      </rPr>
      <t>openacc@wellcome.ac.uk</t>
    </r>
  </si>
  <si>
    <t>This guidance is provided to define the fields provided in the template and describe how to complete them. Rows 3-6 of the template are filled out with dummy data as an example; please delete this when filling in your own information. The columns are grouped into sections for convenience: institutional, bibliographic, funding, APC, and license data.</t>
  </si>
  <si>
    <t>The funder of the research. This is optional but it may differ from the 'Fund that APC is paid from' field. Explain any complications in the 'Notes' field. This field is optional when reporting to Jisc.</t>
  </si>
  <si>
    <t>Grant ID for first funder.This field is optional when reporting to Jisc.</t>
  </si>
  <si>
    <t>Complete if no DOI or PubMed ID provided</t>
  </si>
  <si>
    <t>The name of the organisation making an article available. Complete if no DOI or PMID is provided.</t>
  </si>
  <si>
    <t>Title of the work that the item is contained within: if it is not a journal but a book or conference proceeding, use the title of that instead. The name of the organisation making an article available. Complete if no DOI or PMID is provided.</t>
  </si>
  <si>
    <t>The International Standard Serial Number. E-ISSN is preferred. Use ISBN if applicable. Complete if no PMID or DOI is provided.</t>
  </si>
  <si>
    <t>Select what kind of publication the item is published in from the drop-down list. Complete if no DOI or PMID is provided.</t>
  </si>
  <si>
    <r>
      <rPr>
        <b/>
        <sz val="11"/>
        <rFont val="Calibri"/>
        <family val="2"/>
        <scheme val="minor"/>
      </rPr>
      <t xml:space="preserve">Actual </t>
    </r>
    <r>
      <rPr>
        <sz val="11"/>
        <rFont val="Calibri"/>
        <family val="2"/>
        <scheme val="minor"/>
      </rPr>
      <t>Year 4 spend (April 2016 - March 2017)</t>
    </r>
  </si>
  <si>
    <t>Wellcome supplement</t>
  </si>
  <si>
    <t>10.1063/1.4945795</t>
  </si>
  <si>
    <t>AIP Publishing</t>
  </si>
  <si>
    <t>Review of Scientific Instruments</t>
  </si>
  <si>
    <t>1089-7623</t>
  </si>
  <si>
    <t>A versatile dual-species Zeeman slower for caesium and ytterbium</t>
  </si>
  <si>
    <t>EP/I012044/1</t>
  </si>
  <si>
    <t>Unknown</t>
  </si>
  <si>
    <t>10.1111/lsq.12148</t>
  </si>
  <si>
    <t>10.1177/1525822X15598974</t>
  </si>
  <si>
    <t>10.1002/2016PA002954</t>
  </si>
  <si>
    <t>10.1088/0953-2048/29/7/075005</t>
  </si>
  <si>
    <t>10.1002/2015PA002911</t>
  </si>
  <si>
    <t>10.1353/hcy.2016.0070</t>
  </si>
  <si>
    <t>10.1177/0954405415611607</t>
  </si>
  <si>
    <t>10.1002/esp.4015</t>
  </si>
  <si>
    <t>10.1039/C6OB00631K</t>
  </si>
  <si>
    <t>10.1103/PhysRevA.94.011401</t>
  </si>
  <si>
    <t xml:space="preserve">10.1017/jog.2016.63 </t>
  </si>
  <si>
    <t>10.1080/14649365.2016.1163727</t>
  </si>
  <si>
    <t>10.1186/s13643-016-0235-3</t>
  </si>
  <si>
    <t>10.1177/1077801216647944</t>
  </si>
  <si>
    <t>10.1126/sciadv.1501350</t>
  </si>
  <si>
    <t>10.3791/54750</t>
  </si>
  <si>
    <t>10.1002/anie.201509224</t>
  </si>
  <si>
    <t>10.1103/PhysRevA.93.063863</t>
  </si>
  <si>
    <t>10.1038/ncomms11394</t>
  </si>
  <si>
    <t>10.1111/cdev.12549</t>
  </si>
  <si>
    <t>10.1016/j.neulet.2016.03.031</t>
  </si>
  <si>
    <t>10.1021/acs.langmuir.5b03758</t>
  </si>
  <si>
    <t>10.1021/acs.macromol.5b02318</t>
  </si>
  <si>
    <t>10.1080/2331186X.2016.1178441</t>
  </si>
  <si>
    <t>10.1039/C6CC02171A</t>
  </si>
  <si>
    <t>10.1002/oa.2531</t>
  </si>
  <si>
    <t>10.1093/esr/jcw019</t>
  </si>
  <si>
    <t>10.1021/acsnano.6b00786</t>
  </si>
  <si>
    <t>10.1002/jqs.2862</t>
  </si>
  <si>
    <t>10.3791/54924</t>
  </si>
  <si>
    <t>10.1080/1475939X.2016.1173089</t>
  </si>
  <si>
    <t>10.1016/j.cirpj.2016.05.001</t>
  </si>
  <si>
    <t>10.1016/j.jcis.2016.04.053</t>
  </si>
  <si>
    <t>10.1016/j.cognition.2016.04.012</t>
  </si>
  <si>
    <t>10.1137/15M1039468</t>
  </si>
  <si>
    <t>10.1016/j.jasrep.2016.02.015</t>
  </si>
  <si>
    <t>10.1080/13546805.2016.1190703</t>
  </si>
  <si>
    <t>10.5194/se-2016-40</t>
  </si>
  <si>
    <t>10.1039/C5NJ02359A</t>
  </si>
  <si>
    <t>10.1039/C6OB01270A</t>
  </si>
  <si>
    <t>10.1016/j.astropartphys.2016.05.002</t>
  </si>
  <si>
    <t>10.1039/C6NR02455F</t>
  </si>
  <si>
    <t xml:space="preserve">10.1039/C6CC03088B </t>
  </si>
  <si>
    <t>10.1016/j.segan.2016.05.003</t>
  </si>
  <si>
    <t>10.1021/acs.cgd.5b01753</t>
  </si>
  <si>
    <t>10.1039/C6SM00751A</t>
  </si>
  <si>
    <t>10.1103/PhysRevLett.117.058101</t>
  </si>
  <si>
    <t xml:space="preserve">10.1039/C6SM00786D </t>
  </si>
  <si>
    <t>10.1039/C6CC04037C</t>
  </si>
  <si>
    <t>10.1093/heapol/czw095</t>
  </si>
  <si>
    <t>10.1080/00293652.2016.1164749</t>
  </si>
  <si>
    <t>10.1016/j.respol.2016.04.007</t>
  </si>
  <si>
    <t>10.1002/jqs.2890</t>
  </si>
  <si>
    <t>10.1111/phc3.12348</t>
  </si>
  <si>
    <t>10.1007/s11229-016-1082-4</t>
  </si>
  <si>
    <t>Wiley-Blackwell</t>
  </si>
  <si>
    <t>Sage</t>
  </si>
  <si>
    <t>Wiley (AGU)</t>
  </si>
  <si>
    <t>Institute of Physics</t>
  </si>
  <si>
    <t>Johns Hopkins University Press</t>
  </si>
  <si>
    <t>Wiley</t>
  </si>
  <si>
    <t>Royal Society of Chemistry</t>
  </si>
  <si>
    <t>American Physical Society</t>
  </si>
  <si>
    <t>International Glaciological Society (CUP)</t>
  </si>
  <si>
    <t>Taylor &amp; Francis</t>
  </si>
  <si>
    <t>Biomed Central</t>
  </si>
  <si>
    <t>American Association for the Advancement of Science</t>
  </si>
  <si>
    <t>MyJove Corp</t>
  </si>
  <si>
    <t>Wiley-VCH Verlag</t>
  </si>
  <si>
    <t>Nature Publishing</t>
  </si>
  <si>
    <t>Elsevier</t>
  </si>
  <si>
    <t>American Chemical Society</t>
  </si>
  <si>
    <t>Oxford University Press</t>
  </si>
  <si>
    <t>Society for Industrial and Applied Mathematics (SIAM)</t>
  </si>
  <si>
    <t>Copernicus Publications</t>
  </si>
  <si>
    <t>Springer</t>
  </si>
  <si>
    <t>Legislative Studies Quarterly</t>
  </si>
  <si>
    <t xml:space="preserve">Field Methods </t>
  </si>
  <si>
    <t>Paleoceanography</t>
  </si>
  <si>
    <t>Superconductor Science and Technology</t>
  </si>
  <si>
    <t>Journal of the History of Childhood and Youth</t>
  </si>
  <si>
    <t>Proceedings of the Institution of Mechanical Engineers, Part B: Journal of Engineering Manufacture</t>
  </si>
  <si>
    <t>Earth Surface Processes and Landforms</t>
  </si>
  <si>
    <t>Organic and Biomolecular Chemistry</t>
  </si>
  <si>
    <t>Physical Review A</t>
  </si>
  <si>
    <t>Journal of Glaciology</t>
  </si>
  <si>
    <t>Social and Cultural Geography</t>
  </si>
  <si>
    <t>Systematic Reviews</t>
  </si>
  <si>
    <t>Violence Against Women</t>
  </si>
  <si>
    <t>Science Advances</t>
  </si>
  <si>
    <t>JOVE: Journal of Visualized Experiments</t>
  </si>
  <si>
    <t>Angewandte Chemie International Edition</t>
  </si>
  <si>
    <t>Nature Communications</t>
  </si>
  <si>
    <t>Child Development</t>
  </si>
  <si>
    <t>Neuroscience Letters</t>
  </si>
  <si>
    <t>Langmuir</t>
  </si>
  <si>
    <t>Macromolecules</t>
  </si>
  <si>
    <t>Cogent Education</t>
  </si>
  <si>
    <t>Chemical Communications</t>
  </si>
  <si>
    <t>International Journal of Osteoarchaeology</t>
  </si>
  <si>
    <t>European Sociological Review</t>
  </si>
  <si>
    <t>ACS Nano</t>
  </si>
  <si>
    <t>Journal of Quaternary Science</t>
  </si>
  <si>
    <t>Technology, Pedagogy and Education</t>
  </si>
  <si>
    <t xml:space="preserve">CIRP Journal of Manufacturing Science and Technology </t>
  </si>
  <si>
    <t>Journal of Colloid And Interface Science</t>
  </si>
  <si>
    <t>Cognition</t>
  </si>
  <si>
    <t>SIAM Journal on Discrete Mathematics</t>
  </si>
  <si>
    <t>Journal of Archaeological Science: Reports</t>
  </si>
  <si>
    <t>PCNP, Cognitive Neuropsychiatry</t>
  </si>
  <si>
    <t>Solid Earth Discussions</t>
  </si>
  <si>
    <t>New Journal of Chemistry</t>
  </si>
  <si>
    <t>Astroparticle Physics</t>
  </si>
  <si>
    <t>Nanoscale</t>
  </si>
  <si>
    <t>Sustainable Energy,Grids and Networks</t>
  </si>
  <si>
    <t>Crystal Growth &amp; Design</t>
  </si>
  <si>
    <t>Soft Matter</t>
  </si>
  <si>
    <t>Physical Review Letters</t>
  </si>
  <si>
    <t>Health Policy and Planning</t>
  </si>
  <si>
    <t>Norwegian Archaeological Review</t>
  </si>
  <si>
    <t>Research Policy</t>
  </si>
  <si>
    <t>Philosophy Compass</t>
  </si>
  <si>
    <t>Synthese</t>
  </si>
  <si>
    <t>1540-5907</t>
  </si>
  <si>
    <t>1552-3969</t>
  </si>
  <si>
    <t>0883-8305</t>
  </si>
  <si>
    <t>1361-6668</t>
  </si>
  <si>
    <t>1941-3599</t>
  </si>
  <si>
    <t>2041-2975</t>
  </si>
  <si>
    <t>1096-9837</t>
  </si>
  <si>
    <t>1477-0520</t>
  </si>
  <si>
    <t>1050-2947</t>
  </si>
  <si>
    <t>1727-5652 </t>
  </si>
  <si>
    <t>1470-1197</t>
  </si>
  <si>
    <t>2046-4053</t>
  </si>
  <si>
    <t>1552-8448</t>
  </si>
  <si>
    <t>2375-2548</t>
  </si>
  <si>
    <t>1940-087X</t>
  </si>
  <si>
    <t>1433-7851</t>
  </si>
  <si>
    <t>1094-1622</t>
  </si>
  <si>
    <t>2041-1723</t>
  </si>
  <si>
    <t>1467-8624</t>
  </si>
  <si>
    <t>0304-3940</t>
  </si>
  <si>
    <t>1520-5827</t>
  </si>
  <si>
    <t>1520-5835</t>
  </si>
  <si>
    <t>2331-186X </t>
  </si>
  <si>
    <t>1359-7345</t>
  </si>
  <si>
    <t>1047-482X</t>
  </si>
  <si>
    <t>1468-2672</t>
  </si>
  <si>
    <t>1936-086X</t>
  </si>
  <si>
    <t>1099-1417</t>
  </si>
  <si>
    <t>1475-939X</t>
  </si>
  <si>
    <t>1755-5817</t>
  </si>
  <si>
    <t>0021-9797</t>
  </si>
  <si>
    <t>0010-0277</t>
  </si>
  <si>
    <t>1095-7146</t>
  </si>
  <si>
    <t>2352-409X</t>
  </si>
  <si>
    <t>1464-0619</t>
  </si>
  <si>
    <t>1869-9537</t>
  </si>
  <si>
    <t>1369-9261</t>
  </si>
  <si>
    <t>0927-6505</t>
  </si>
  <si>
    <t>2040-3372</t>
  </si>
  <si>
    <t>1364-548X</t>
  </si>
  <si>
    <t>2352-4677</t>
  </si>
  <si>
    <t>1528-7505</t>
  </si>
  <si>
    <t>1744-6848</t>
  </si>
  <si>
    <t>1079-7114</t>
  </si>
  <si>
    <t>1460-2237</t>
  </si>
  <si>
    <t>1502-7678</t>
  </si>
  <si>
    <t>0048-7333</t>
  </si>
  <si>
    <t>1747-9991</t>
  </si>
  <si>
    <t xml:space="preserve">1573-0964 </t>
  </si>
  <si>
    <t>Dyadic representation in a Westminster system</t>
  </si>
  <si>
    <t>Qualitative Comparative Analysis, necessary conditions and limited diversity: some problematic consequences of Schneider and Wagemann’s Enhanced Standard Analysis</t>
  </si>
  <si>
    <t>Pliocene-Pleistocene evolution of sea surface and Antarctic Intermediate Water temperatures in the Southwest Pacific</t>
  </si>
  <si>
    <t>Soldered joints – An essential component of demountable high temperature superconducting fusion magnets</t>
  </si>
  <si>
    <t>Hadley circulation and precipitation changes controling black shale deposition in the Late Jurassic Boreal Seaway</t>
  </si>
  <si>
    <t>Trauma and Pathology: Normative Crises and the Child Population in Late Tsarist Russia and the Early Soviet Union, 1904-1924</t>
  </si>
  <si>
    <t>Creating self-configuring logic with built-in resilience to multiple-upset events</t>
  </si>
  <si>
    <t>Patch-scale representation of vegetation within hydraulic models</t>
  </si>
  <si>
    <t>Total Chemical Synthesis of Lassomycin and Lassomycin-Amide</t>
  </si>
  <si>
    <t>Driven-dissipative many-body systems with mixed power-law interactions: Bistabilities and temperature-driven phase transitions</t>
  </si>
  <si>
    <t xml:space="preserve">Ribbed bedforms on palaeo-ice stream beds resemble regular patterns of basal shear stress ('traction ribs') inferred from modern ice streams   </t>
  </si>
  <si>
    <t>Government and (Non)Event: The Promise of Control</t>
  </si>
  <si>
    <t>The effects of public health policies on population health and health inequalities in European welfare states: Protocol for an umbrella review</t>
  </si>
  <si>
    <t>“Time Out”: A Strategy for Reducing Men’s Violence Against Women in Relationships?</t>
  </si>
  <si>
    <t xml:space="preserve">Pan-ice sheet glacier terminus change in East Antarctica reveals </t>
  </si>
  <si>
    <t xml:space="preserve">A method for the synthesis of peptoids with mixed lysine-type/arginine-type monomers and their use in cytotoxicity assays against Leishmania parasites </t>
  </si>
  <si>
    <t>Intermolecular Electronic Coupling of Organic Units for Efficient Persistent Room-Temperature Phosphorescence</t>
  </si>
  <si>
    <t>Intrinsic Optical Bistability in a strongly-driven Rydberg Ensemble</t>
  </si>
  <si>
    <t>Epidermal Notch1 recruits RORg+ group 3 innate lymphoid cells to orchestrate normal skin repair</t>
  </si>
  <si>
    <t>Eureka!: What is innovation, how does it develop and who does it?</t>
  </si>
  <si>
    <t>Altered GABAA &lt;alpha&gt;5 subunit expression in the hypothalamic paraventricular nucleus of hypertensive and pregnant rats.</t>
  </si>
  <si>
    <t>Surfactant and Plasticizer Segregation in Thin Poly(vinyl alcohol) Films</t>
  </si>
  <si>
    <t>Spontaneous Nanoparticle Dispersal in Polybutadiene by Brush-Forming End-Functional Polymers</t>
  </si>
  <si>
    <t>A systematic review of factors linked to poor academic performance of disadvantaged students in science and maths in schools</t>
  </si>
  <si>
    <t>Furosemide’s One Little Hydrogen Atom: NMR Crystallography Structure Verification of Powdered Molecular Organics</t>
  </si>
  <si>
    <t>Dedicated followers of fashion? Bioarchaeological perspectives on socio-economic status, inequality, and health in urban children from the Industrial Revolution (18th-19th C), England</t>
  </si>
  <si>
    <t>The first pan-European sociological health inequalities survey of the general population: the European Social Survey (ESS) rotating module on the social determinants of health</t>
  </si>
  <si>
    <t>Single-Molecule Conductance of Viologen–Cucurbit[8]uril Host–Guest Complexes</t>
  </si>
  <si>
    <t>Late Glacial and Holocene relative sea-level changes and first evidence for the Storegga tsunami in Sutherland, Scotland.</t>
  </si>
  <si>
    <t>Sub-nanometer resolution imaging with amplitude-modulation atomic force microscopy in liquid</t>
  </si>
  <si>
    <t>Observe, interact and act: Teachers’ initiation of mini-plenaries to support small-group collaboration</t>
  </si>
  <si>
    <t>The detection of wind turbine shaft misalignment using temperature monitoring</t>
  </si>
  <si>
    <t>Stray-field NMR diffusion q-space diffraction imaging of monodisperse coarsening foams</t>
  </si>
  <si>
    <t>Observing others stay or switch - How social prediction errors are integrated into reward reversal learning</t>
  </si>
  <si>
    <t>New Geometric Representations and Domination Problems on Tolerance and Multitolerance Graphs</t>
  </si>
  <si>
    <t>Strontium isotope evidence of early Funnel Beaker Culture movement of cattle</t>
  </si>
  <si>
    <t>Can delusions be understood linguistically?</t>
  </si>
  <si>
    <t xml:space="preserve">4D imaging of sub-second dynamics in pore-scale processes using real time synchrotron x-ray tomography </t>
  </si>
  <si>
    <t>Structural and spectroscopic characterisation of the spin crossover in [Fe(abpt)2(NCS)2] polymorph A</t>
  </si>
  <si>
    <t>The Synthesis, Conformation and Hydrolytic Stability of an N,S-bridging Thiophosphoramidate Analogue of Thymidylyl-3', 5'-Thymidine</t>
  </si>
  <si>
    <t>Simulating the optical performance of a small-sized telescope with secondary optics for the Cherenkov Telescope Array</t>
  </si>
  <si>
    <t xml:space="preserve">Formation of 3D Graphene Foams on Soft Templated Metal Monoliths </t>
  </si>
  <si>
    <t>Pharmaceutical crystallization with nanocellulose organogels</t>
  </si>
  <si>
    <t>Bayesian Framework for Power Network Planning Under Uncertainty</t>
  </si>
  <si>
    <t>Nanographite Synthesized from Acidified Sucrose Microemulsions under Ambient Conditions</t>
  </si>
  <si>
    <t>Sub-nanometre mapping of the aquaporin-water interface with multifrequency atomic force microscopy</t>
  </si>
  <si>
    <t>Phase Separation on Bicontinuous Cubic Membranes: Symmetry Breaking, Re-entrant and Domain Facetting</t>
  </si>
  <si>
    <t>Sticking and sliding of lipid bilayers on deformable substrates</t>
  </si>
  <si>
    <t>Cavity-Containing Supramolecular Gels as a Crystallization Tool for Hydrophobic Pharmaceuticals</t>
  </si>
  <si>
    <t>Who bears the cost of ‘informal mhealth’? Health-workers’ mobile phone practices and associated political-moral economies of care in Ghana and Malawi</t>
  </si>
  <si>
    <t>The City Is Dead! Long Live the City!</t>
  </si>
  <si>
    <t>Inverted-U relationship between R&amp;D intensity and survival: Evidence on scale and complementarity effects in UK data </t>
  </si>
  <si>
    <t>Dynamics of former ice lobes of the southernmost Patagonian Ice Sheet based on a glacial landsystems approach?</t>
  </si>
  <si>
    <t>Linguistic Evidence Against Predicativism</t>
  </si>
  <si>
    <t>Understanding the selective realist defence against the PMI</t>
  </si>
  <si>
    <t>2016.08.01</t>
  </si>
  <si>
    <t>2015.10.05</t>
  </si>
  <si>
    <t>2016.06.30</t>
  </si>
  <si>
    <t>2016.05.23</t>
  </si>
  <si>
    <t>2016.08.03</t>
  </si>
  <si>
    <t>2015.10.01</t>
  </si>
  <si>
    <t>2016.09.15</t>
  </si>
  <si>
    <t>2016.04.12</t>
  </si>
  <si>
    <t>2016.07.14</t>
  </si>
  <si>
    <t>2016.05.10</t>
  </si>
  <si>
    <t>2016.04.06</t>
  </si>
  <si>
    <t>2016.04.08</t>
  </si>
  <si>
    <t>2016.05.17</t>
  </si>
  <si>
    <t>2016.05.06</t>
  </si>
  <si>
    <t>2016.02.11</t>
  </si>
  <si>
    <t>2016.01.06</t>
  </si>
  <si>
    <t>2016.04.21</t>
  </si>
  <si>
    <t>2016.05.31</t>
  </si>
  <si>
    <t>2016.03.30</t>
  </si>
  <si>
    <t>2016.12.30</t>
  </si>
  <si>
    <t>2016.02.02</t>
  </si>
  <si>
    <t>2016.05.05</t>
  </si>
  <si>
    <t>2016.04.26</t>
  </si>
  <si>
    <t>2016.05.16</t>
  </si>
  <si>
    <t>2016.04.07</t>
  </si>
  <si>
    <t>2016.05.18</t>
  </si>
  <si>
    <t>2016.12.20</t>
  </si>
  <si>
    <t>2016.06.06</t>
  </si>
  <si>
    <t>2016.08.30</t>
  </si>
  <si>
    <t>2016.02.21</t>
  </si>
  <si>
    <t>2016.06.20</t>
  </si>
  <si>
    <t>2016.03.21</t>
  </si>
  <si>
    <t>2016.01.08</t>
  </si>
  <si>
    <t>2016.07.11</t>
  </si>
  <si>
    <t>2016.06.13</t>
  </si>
  <si>
    <t>2016.06.03</t>
  </si>
  <si>
    <t>2016.05.09</t>
  </si>
  <si>
    <t>2016.06.16</t>
  </si>
  <si>
    <t>2016.07.26</t>
  </si>
  <si>
    <t>2016.06.29</t>
  </si>
  <si>
    <t>2016.07.31</t>
  </si>
  <si>
    <t>2016.06.23</t>
  </si>
  <si>
    <t>2016.09.16</t>
  </si>
  <si>
    <t>2016.10.07</t>
  </si>
  <si>
    <t>2016.04.11</t>
  </si>
  <si>
    <t xml:space="preserve">2016.05.31 </t>
  </si>
  <si>
    <t>ESRC (NORFACE)</t>
  </si>
  <si>
    <t>ES/K003666/1</t>
  </si>
  <si>
    <t xml:space="preserve">ES/K002570/1 </t>
  </si>
  <si>
    <t>NE/I027703/1</t>
  </si>
  <si>
    <t>EP/I501045</t>
  </si>
  <si>
    <t>NE/L008092/1</t>
  </si>
  <si>
    <t xml:space="preserve">AH/J00362X/1 </t>
  </si>
  <si>
    <t>EP/I033246/1</t>
  </si>
  <si>
    <t>NE/K003194/1</t>
  </si>
  <si>
    <t>EP/K502832/1</t>
  </si>
  <si>
    <t>NE/J00782X/1</t>
  </si>
  <si>
    <t>ES/I902112/1</t>
  </si>
  <si>
    <t>462-14-110 (NORFACE grant to Clare Bambra)</t>
  </si>
  <si>
    <t xml:space="preserve">RES-062-23-2627 </t>
  </si>
  <si>
    <t>NE/J018333/1</t>
  </si>
  <si>
    <t>EP/L504762/1</t>
  </si>
  <si>
    <t>EP/L02621X/1</t>
  </si>
  <si>
    <t>EP/L505419/1</t>
  </si>
  <si>
    <t>ST/L502625/1</t>
  </si>
  <si>
    <t>ES/M500586/1</t>
  </si>
  <si>
    <t>EP/L012243/1</t>
  </si>
  <si>
    <t>AH/K502996/1</t>
  </si>
  <si>
    <t>EP/K007548/1</t>
  </si>
  <si>
    <t>NE/G004757/1</t>
  </si>
  <si>
    <t>RES-139-25-0400</t>
  </si>
  <si>
    <t>EP/K503368/1</t>
  </si>
  <si>
    <t xml:space="preserve">01SSN01112011 </t>
  </si>
  <si>
    <t>RES-062-23-0946</t>
  </si>
  <si>
    <t>EP/K022660/1</t>
  </si>
  <si>
    <t>JRDUPEEQ</t>
  </si>
  <si>
    <t xml:space="preserve">AH/L004070/1 </t>
  </si>
  <si>
    <t>NE/M018678/1</t>
  </si>
  <si>
    <t>EP/P505186/1</t>
  </si>
  <si>
    <t>EP/P505488/1</t>
  </si>
  <si>
    <t>ST/J003646/1</t>
  </si>
  <si>
    <t>EP/K016784/1</t>
  </si>
  <si>
    <t>EP/J013021/1</t>
  </si>
  <si>
    <t>EP/I031650/1</t>
  </si>
  <si>
    <t>EP/I501355/1</t>
  </si>
  <si>
    <t>BB/M024830/1</t>
  </si>
  <si>
    <t>EP/J017566/1</t>
  </si>
  <si>
    <t>EP/M506321/1</t>
  </si>
  <si>
    <t>ES/J018082/1</t>
  </si>
  <si>
    <t>AH/I025867/1</t>
  </si>
  <si>
    <t>ES/K004824/1</t>
  </si>
  <si>
    <t>NE/J500215/1</t>
  </si>
  <si>
    <t>AH/H50009X/1</t>
  </si>
  <si>
    <t>AH/L011646/1</t>
  </si>
  <si>
    <t>Wiley prepayment</t>
  </si>
  <si>
    <t>RSC voucher</t>
  </si>
  <si>
    <t>Taylor &amp; Francis prepayment</t>
  </si>
  <si>
    <t>Institution name: Durham University</t>
  </si>
  <si>
    <t>Contact name and email address: James Bisset - james.bisset@durham.ac.uk</t>
  </si>
  <si>
    <t>10.1186/s12889-016-3500-4</t>
  </si>
  <si>
    <t>10.1186/s12889-016-3980-2</t>
  </si>
  <si>
    <t>10.1002/2015JF003753</t>
  </si>
  <si>
    <t>10.1016/j.jhydrol.2016.08.028</t>
  </si>
  <si>
    <t>10.1002/cbic.201600381</t>
  </si>
  <si>
    <t>10.1016/j.socscimed.2016.10.017</t>
  </si>
  <si>
    <t>10.1111/conl.12349</t>
  </si>
  <si>
    <t>10.1002/adma.201600451</t>
  </si>
  <si>
    <t>10.1109/TTHZ.2016.2609204</t>
  </si>
  <si>
    <t>10.1088/0953-4075/49/15/152003</t>
  </si>
  <si>
    <t>10.5194/tc-11-427-2017</t>
  </si>
  <si>
    <t>10.1107/S2053229616011980</t>
  </si>
  <si>
    <t>10.1017/jbr.2016.75</t>
  </si>
  <si>
    <t xml:space="preserve">10.1039/C6CE01453D </t>
  </si>
  <si>
    <t>10.1103/PhysRevA.94.033840</t>
  </si>
  <si>
    <t>10.1016/j.colsurfa.2016.06.058</t>
  </si>
  <si>
    <t>10.1002/rcm.7701</t>
  </si>
  <si>
    <t>10.1074/jbc.M116.745174</t>
  </si>
  <si>
    <t>10.1093/mnras/stw1888</t>
  </si>
  <si>
    <t>10.1016/j.ympev.2016.07.027</t>
  </si>
  <si>
    <t>10.1093/mnras/stw1069</t>
  </si>
  <si>
    <t>10.1021/jacs.6b04947</t>
  </si>
  <si>
    <t>10.1016/j.jms.2016.08.007</t>
  </si>
  <si>
    <t>10.1016/j.respol.2016.08.001</t>
  </si>
  <si>
    <t>10.1002/2016GL069511</t>
  </si>
  <si>
    <t>10.1039/C6DT01461E</t>
  </si>
  <si>
    <t>10.3389/fpsyt.2017.00017</t>
  </si>
  <si>
    <t>10.1103/PhysRevA.94.041403</t>
  </si>
  <si>
    <t>10.1016/j.renene.2016.08.066</t>
  </si>
  <si>
    <t>10.1103/PhysRevLett.117.131303</t>
  </si>
  <si>
    <t>10.1016/j.physbeh.2016.09.001</t>
  </si>
  <si>
    <t>10.1039/C6SM01669C</t>
  </si>
  <si>
    <t xml:space="preserve">10.1016/j.phrs.2016.08.034 </t>
  </si>
  <si>
    <t>10.1038/srep34517</t>
  </si>
  <si>
    <t xml:space="preserve">10.1136/bmjopen-2015-010380 </t>
  </si>
  <si>
    <t>10.1002/cplu.201600413</t>
  </si>
  <si>
    <t>10.1038/ncomms13680</t>
  </si>
  <si>
    <t>10.1016/j.quascirev.2016.09.028</t>
  </si>
  <si>
    <t>10.1021/acs.inorgchem.6b01179</t>
  </si>
  <si>
    <t>10.1111/obr.12479</t>
  </si>
  <si>
    <t>10.1080/09637494.2016.1242886</t>
  </si>
  <si>
    <t>10.1021/acsami.6b06738</t>
  </si>
  <si>
    <t>10.1016/j.polgeo.2016.10.001</t>
  </si>
  <si>
    <t>10.1016/j.jpdc.2016.10.015</t>
  </si>
  <si>
    <t>10.1016/j.aim.2016.10.027</t>
  </si>
  <si>
    <t>10.1080/17567505.2016.1253149</t>
  </si>
  <si>
    <t>10.1039/C6TC04119A</t>
  </si>
  <si>
    <t>10.1002/2016JF0041</t>
  </si>
  <si>
    <t>10.1002/cphc.201601003</t>
  </si>
  <si>
    <t>10.1016/j.atmosenv.2016.11.012</t>
  </si>
  <si>
    <t>10.1002/jgt.22111</t>
  </si>
  <si>
    <t>10.1111/cdep.12206</t>
  </si>
  <si>
    <t>10.1038/nchembio.2310</t>
  </si>
  <si>
    <t>10.1038/srep43234</t>
  </si>
  <si>
    <t>10.1016/j.epsl.2016.11.037</t>
  </si>
  <si>
    <t>10.1016/j.jcss.2016.11.009</t>
  </si>
  <si>
    <t>10.1186/s13643-016-0394-2</t>
  </si>
  <si>
    <t>10.1016/j.comnet.2016.12.001</t>
  </si>
  <si>
    <t>10.1101/lm.042622.116</t>
  </si>
  <si>
    <t>10.1088/2050-6120/aa537e</t>
  </si>
  <si>
    <t>10.1002/2016JB013841</t>
  </si>
  <si>
    <t>10.1016/j.evolhumbehav.2016.11.005</t>
  </si>
  <si>
    <t>10.1038/nphoton.2016.214</t>
  </si>
  <si>
    <t>10.1144/jgs2016-109</t>
  </si>
  <si>
    <t>10.1103/PhysRevD.95.025022</t>
  </si>
  <si>
    <t>10.1038/ncomms14987</t>
  </si>
  <si>
    <t>10.1016/j.neuint.2016.12.009</t>
  </si>
  <si>
    <t>10.1016/j.tetlet.2017.01.097</t>
  </si>
  <si>
    <t>10.1039/C6MD00648E</t>
  </si>
  <si>
    <t>10.1038/srep43004</t>
  </si>
  <si>
    <t>10.1002/2016JB013370</t>
  </si>
  <si>
    <t>10.1038/hdy.2017.11</t>
  </si>
  <si>
    <t>10.1038/srep44858</t>
  </si>
  <si>
    <t>10.1093/mnras/stx165</t>
  </si>
  <si>
    <t>10.1021/acssynbio.7b00037</t>
  </si>
  <si>
    <t>10.1093/cdj/bsx001</t>
  </si>
  <si>
    <t>10.1093/cdj/bsx006</t>
  </si>
  <si>
    <t>10.1093/nar/gkx067</t>
  </si>
  <si>
    <t>10.1039/C7CC00769H</t>
  </si>
  <si>
    <t>10.1002/2016WR020186</t>
  </si>
  <si>
    <t>10.1039/C6AN02674E</t>
  </si>
  <si>
    <t>10.1016/j.epsl.2017.03.024</t>
  </si>
  <si>
    <t>10.3389/fdigh.2017.00009</t>
  </si>
  <si>
    <t>Cambridge University Press</t>
  </si>
  <si>
    <t xml:space="preserve">Wiley </t>
  </si>
  <si>
    <t>IEEE</t>
  </si>
  <si>
    <t>European Geosciences Union</t>
  </si>
  <si>
    <t>International Union of Crystallography</t>
  </si>
  <si>
    <t>American Society for Biochemistry and Molecular Biology</t>
  </si>
  <si>
    <t>Frontiers</t>
  </si>
  <si>
    <t>BMJ</t>
  </si>
  <si>
    <t>Cold Spring Harbor Press</t>
  </si>
  <si>
    <t>Geological Society of London</t>
  </si>
  <si>
    <t>American Society of Tropical Medicine and Hygiene</t>
  </si>
  <si>
    <t>Springer Nature</t>
  </si>
  <si>
    <t>BMC Public Health</t>
  </si>
  <si>
    <t>Antarctic Science</t>
  </si>
  <si>
    <t>Journal of Geophysical Research: Earth Surface</t>
  </si>
  <si>
    <t>Journal of Hydrology</t>
  </si>
  <si>
    <t>ChemBioChem</t>
  </si>
  <si>
    <t>Social Science and Medicine</t>
  </si>
  <si>
    <t>Conservation Letters</t>
  </si>
  <si>
    <t>Advanced Materials</t>
  </si>
  <si>
    <t>IEEE Transactions on Terahertz Science and Technology</t>
  </si>
  <si>
    <t>Journal of Physics B: Atomic, Molecular and Optical Physics</t>
  </si>
  <si>
    <t>The Cryosphere</t>
  </si>
  <si>
    <t>Acta Crystallographica Section C</t>
  </si>
  <si>
    <t>Journal of British Studies</t>
  </si>
  <si>
    <t>CrystEngComm</t>
  </si>
  <si>
    <t>Colloids and Surfaces A: Physicochemical and Engineering Aspects</t>
  </si>
  <si>
    <t>Rapid Communications in Mass Spectrometry</t>
  </si>
  <si>
    <t>Journal of Biological Chemistry</t>
  </si>
  <si>
    <t>Monthly Notices of the Royal Astronomical Society</t>
  </si>
  <si>
    <t>Molecular Phylogenetics and Evolution</t>
  </si>
  <si>
    <t>Journal of the American Chemical Society</t>
  </si>
  <si>
    <t>Journal of Molecular Spectroscopy</t>
  </si>
  <si>
    <t>Geophysical Research Letters</t>
  </si>
  <si>
    <t>Dalton Transactions</t>
  </si>
  <si>
    <t>Frontiers in Psychiatry: Schizophrenia</t>
  </si>
  <si>
    <t>Renewable Energy</t>
  </si>
  <si>
    <t>Physiology &amp; Behaviour</t>
  </si>
  <si>
    <t>Pharmacological Research</t>
  </si>
  <si>
    <t>Scientific Reports</t>
  </si>
  <si>
    <t>BMJ Open</t>
  </si>
  <si>
    <t>ChemPlusChem</t>
  </si>
  <si>
    <t xml:space="preserve">Quaternary Science Reviews </t>
  </si>
  <si>
    <t>Inorganic Chemistry</t>
  </si>
  <si>
    <t>Obesity Reviews</t>
  </si>
  <si>
    <t>Religion, State and Society</t>
  </si>
  <si>
    <t>ACS Applied Materials &amp; Interfaces</t>
  </si>
  <si>
    <t>Political Geography</t>
  </si>
  <si>
    <t>Journal of Parallel and Distributed Computing</t>
  </si>
  <si>
    <t>Advances in Mathematics</t>
  </si>
  <si>
    <t>The Historic Environment: Policy &amp; Practice</t>
  </si>
  <si>
    <t>Journal of Materials Chemistry C</t>
  </si>
  <si>
    <t>ChemPhysChem</t>
  </si>
  <si>
    <t>Atmospheric Environment</t>
  </si>
  <si>
    <t>Journal of Graph Theory</t>
  </si>
  <si>
    <t>Child Development Perspectives</t>
  </si>
  <si>
    <t>Nature Chemical Biology</t>
  </si>
  <si>
    <t>Earth and Planetary Science Letters</t>
  </si>
  <si>
    <t>Journal of Computer and System Sciences</t>
  </si>
  <si>
    <t>Computer Networks</t>
  </si>
  <si>
    <t>Learning and Memory</t>
  </si>
  <si>
    <t>Methods and applications in Fluorescence</t>
  </si>
  <si>
    <t>Journal of Geophysical Research: Solid Earth</t>
  </si>
  <si>
    <t>Evolution and Human Behavior</t>
  </si>
  <si>
    <t>Nature Photonics</t>
  </si>
  <si>
    <t>Journal of the Geological Society</t>
  </si>
  <si>
    <t>New Journal of Physics</t>
  </si>
  <si>
    <t>American Journal of Tropical Medicine &amp; Hygiene</t>
  </si>
  <si>
    <t>Neurochemistry International</t>
  </si>
  <si>
    <t>Tetrahedron Letters</t>
  </si>
  <si>
    <t>MedChemComm</t>
  </si>
  <si>
    <t>Britannia</t>
  </si>
  <si>
    <t>Heredity</t>
  </si>
  <si>
    <t>ACS Synthetic Biology</t>
  </si>
  <si>
    <t>Community Development Journal</t>
  </si>
  <si>
    <t>Nucleic Acids Research</t>
  </si>
  <si>
    <t>Water Resources Research</t>
  </si>
  <si>
    <t>Analyst</t>
  </si>
  <si>
    <t>Frontiers in Digital Humanities</t>
  </si>
  <si>
    <t>1471-2458</t>
  </si>
  <si>
    <t>0954-1020</t>
  </si>
  <si>
    <t>1353-8292</t>
  </si>
  <si>
    <t>2169-9011</t>
  </si>
  <si>
    <t>1879-2707</t>
  </si>
  <si>
    <t>1439-7633</t>
  </si>
  <si>
    <t>0277-9536</t>
  </si>
  <si>
    <t>1755-263X</t>
  </si>
  <si>
    <t>1521-4095</t>
  </si>
  <si>
    <t>2156-342X</t>
  </si>
  <si>
    <t>1361-6455</t>
  </si>
  <si>
    <t>1994-0416</t>
  </si>
  <si>
    <t>2053-2296</t>
  </si>
  <si>
    <t>1545-6986</t>
  </si>
  <si>
    <t>1466-8033</t>
  </si>
  <si>
    <t>2469-9934</t>
  </si>
  <si>
    <t>0927-7757</t>
  </si>
  <si>
    <t>1097-0231</t>
  </si>
  <si>
    <t>0021-9258</t>
  </si>
  <si>
    <t>1365-2966</t>
  </si>
  <si>
    <t>1055-7093</t>
  </si>
  <si>
    <t>1520-5126</t>
  </si>
  <si>
    <t>0022-2852</t>
  </si>
  <si>
    <t>1944-8007</t>
  </si>
  <si>
    <t>1477-9234</t>
  </si>
  <si>
    <t>1664-1078</t>
  </si>
  <si>
    <t>0960-1481</t>
  </si>
  <si>
    <t>0031-9384</t>
  </si>
  <si>
    <t>1096-1186</t>
  </si>
  <si>
    <t>2045-2322</t>
  </si>
  <si>
    <t>2044-6055</t>
  </si>
  <si>
    <t>2192-6506</t>
  </si>
  <si>
    <t>1873-457X</t>
  </si>
  <si>
    <t>1520-510X</t>
  </si>
  <si>
    <t>1467-789X</t>
  </si>
  <si>
    <t>1465-3974</t>
  </si>
  <si>
    <t>1944-8252</t>
  </si>
  <si>
    <t>0962-6298</t>
  </si>
  <si>
    <t>0743-7315</t>
  </si>
  <si>
    <t>0081-8708</t>
  </si>
  <si>
    <t>1756-7505</t>
  </si>
  <si>
    <t>2050-7534</t>
  </si>
  <si>
    <t>1439-7641</t>
  </si>
  <si>
    <t>1352-2310</t>
  </si>
  <si>
    <t>1097-0118</t>
  </si>
  <si>
    <t>1750-8606</t>
  </si>
  <si>
    <t>1552-4469</t>
  </si>
  <si>
    <t>0012-821X</t>
  </si>
  <si>
    <t>0022-0000</t>
  </si>
  <si>
    <t>1389-1286</t>
  </si>
  <si>
    <t>1072-0502</t>
  </si>
  <si>
    <t>2050-6120</t>
  </si>
  <si>
    <t>2169-9356</t>
  </si>
  <si>
    <t>1090-5138</t>
  </si>
  <si>
    <t>1749-4893</t>
  </si>
  <si>
    <t>2041-479X</t>
  </si>
  <si>
    <t>1367-2630</t>
  </si>
  <si>
    <t>0002-9637</t>
  </si>
  <si>
    <t>0197-0186</t>
  </si>
  <si>
    <t>0040-4039</t>
  </si>
  <si>
    <t>2040-2503</t>
  </si>
  <si>
    <t>0068-113X</t>
  </si>
  <si>
    <t>0018-067X</t>
  </si>
  <si>
    <t>2161-5063</t>
  </si>
  <si>
    <t>0010-3802</t>
  </si>
  <si>
    <t>1362-4962</t>
  </si>
  <si>
    <t>1944-7973</t>
  </si>
  <si>
    <t>0003-2654</t>
  </si>
  <si>
    <t>2297-2668</t>
  </si>
  <si>
    <t>Exploring the dynamics of a free fruit at work intervention</t>
  </si>
  <si>
    <t>Sub-decadal variations in outlet glacier terminus positions in Victoria Land, Oates Land and George V Land, East Antarctica (1972-2013)</t>
  </si>
  <si>
    <t xml:space="preserve">A description of interventions promoting healthier ready-to-eat meals (to eat in, to take away, or to be delivered) sold by specific food outlets in England: a systematic mapping and evidence synthesis.  </t>
  </si>
  <si>
    <t>On The Evolution and Form Of Coherent Flow Structures Over A Gravel Bed: Insights From Whole Flow Field Visualization And Measurement</t>
  </si>
  <si>
    <t>Reduced-complexity probabilistic reconstruction of alluvial aquifer stratigraphy, and application to sedimentary fans in northwestern India</t>
  </si>
  <si>
    <t>Peptoid efficacy against polymicrobial biofilms determined using propidium monoazide modified quantitative PCR</t>
  </si>
  <si>
    <t>Shorter Lives, Stingier States: Social Policy Shortcomings Help Explain the US Mortality Disadvantage</t>
  </si>
  <si>
    <t>Climatic disequilibrium threatens conservation priority forests</t>
  </si>
  <si>
    <t>Novel Emitting System Based on a Multifunctional Bipolar Phosphor: An Effective Approach for Highly Efficient Warm-White Light-Emitting Devices with High Color-Rendering Index at High Luminance</t>
  </si>
  <si>
    <t>Free-Space Permittivity Measurement at Terahertz Frequencies with a Vector Network Analyser</t>
  </si>
  <si>
    <t>Nonlinear quantum optics mediated by Rydberg interactions</t>
  </si>
  <si>
    <t>Simultaneous disintegration of outlet glaciers in Porpoise Bay (Wilkes Land), East Antarctica, and the long-term speed-up of Holmes Glacier.</t>
  </si>
  <si>
    <t>Structure and Physicochemical Characterisation of a Naproxen-Picolinamide Cocrystal</t>
  </si>
  <si>
    <t>Immigration and the Common Profit: Native Cloth Workers, Flemish Exiles, and Royal Policy in Fourteenth-Century London</t>
  </si>
  <si>
    <t>Testing the limits of NMR crystallography: the case of caffeine-citric acid hydrate</t>
  </si>
  <si>
    <t>Dressed-state electromagnetically induced transparency for light storage in uniform phase spin-waves</t>
  </si>
  <si>
    <t>Smart water channelling through dual wettability by leaves of the bamboo Phyllostachys aurea</t>
  </si>
  <si>
    <t>Characterisation of phosphorylated nucleotides by collisional and electron-based tandem mass spectrometry</t>
  </si>
  <si>
    <t>The Effectors and Sensory Sites of Formaldehyde-Responsive Regulator FrmR and Metal-Sensing Variant</t>
  </si>
  <si>
    <t>A unified multi-wavelength model of galaxy formation</t>
  </si>
  <si>
    <t>Depth as a driver of evolution in the deep sea: insights from grenadiers (Gadiformes: Macrouridae) of the genus Coryphaenoides</t>
  </si>
  <si>
    <t>The clustering evolution of dusty star-forming galaxies</t>
  </si>
  <si>
    <t>An Exhaustive Symmetry Approach to Structure Determination: Phase Transitions in Bi2Sn2O7</t>
  </si>
  <si>
    <t>Deviations from Born-Oppenheimer mass scaling in spectroscopy and ultracold molecular physics</t>
  </si>
  <si>
    <t>R&amp;D and productivity in OECD firms and industries: A hierarchical meta-regression analysis</t>
  </si>
  <si>
    <t>Seasonal evolution of supraglacial lakes on an East Antarctic outlet glacier</t>
  </si>
  <si>
    <t>The use of organolithium reagents for the synthesis of 4-aryl-2-phenylpyridines and their corresponding iridium(III)complexes</t>
  </si>
  <si>
    <t>Deictic and propositional meaning – new perspectives on language in schizophrenia</t>
  </si>
  <si>
    <t>Controlling the Rotational and Hyperfine State of Ultracold 87Rb133Cs Molecules</t>
  </si>
  <si>
    <t>A Linear Programming Approach for Battery Degradation Analysis and Optimization in Offgrid Power Systems with Solar Energy Integration</t>
  </si>
  <si>
    <t>Thermodynamics of accelerating black holes</t>
  </si>
  <si>
    <t>Memory-dependent effects on palatability in mice</t>
  </si>
  <si>
    <t>Formation of complex self-assembled aggregates in non-ionic chromonics: dimer and trimer columns, layer structures and spontaneous chirality</t>
  </si>
  <si>
    <t>Ligand autoradiographical quantification of histamine H3 receptor in human dementia with Lewy bodies</t>
  </si>
  <si>
    <t>Effective pinning energy landscape perturbations for propagating magnetic domain walls</t>
  </si>
  <si>
    <t>Consumption of energy drinks by children and young people: a rapid review examining evidence of physical effects and consumer attitudes</t>
  </si>
  <si>
    <t>Anticancer Ru(II) and Rh(III) Piano Stool Complex HDAC Inhibitors</t>
  </si>
  <si>
    <t xml:space="preserve">Revealing the spin-vibronic coupling mechanism of thermally-activated delayed fluorescence </t>
  </si>
  <si>
    <t xml:space="preserve">Deglacial history of the Pensacola Mountains, Antarctica from glacial geomorphology and cosmogenic nuclide surface exposure dating </t>
  </si>
  <si>
    <t>Sulfonyl-Substituted Heteroleptic Cyclometalated Iridium(III) Complexes as Blue Emitters for Solution-Processable Phosphorescent Organic Light-Emitting Diodes (PhOLEDs)</t>
  </si>
  <si>
    <t>The impact of interventions to promote healthier ready-to-eat meals (to eat in, to take away, or to be delivered) sold by specific food outlets open to the general public: a systematic review</t>
  </si>
  <si>
    <t>Interfaith Dialogue: Seven Key Questions for Theory, Policy and Practice</t>
  </si>
  <si>
    <t>Low friction droplet transportation on a substrate with a selective Leidenfrost effect</t>
  </si>
  <si>
    <t>Spatial processes and politics of renewable energy transition: land, zones and frictions in South Africa</t>
  </si>
  <si>
    <t>Sufficient conditions for Hamiltonicity in multiswapped networks</t>
  </si>
  <si>
    <t>Sectional curvature of polygonal complexes with planar substructures</t>
  </si>
  <si>
    <t>Negotiating Heritage and Energy Conservation: an ethnography of domestic renovation</t>
  </si>
  <si>
    <t>Rational Design and Characterization of Heteroleptic Phosphorescent Iridium(III) Complexes for Highly Efficient Deep-Blue OLEDs</t>
  </si>
  <si>
    <t>Controls on Last Glacial Maximum ice extent in the Weddell Sea embayment, Antarctica</t>
  </si>
  <si>
    <t>Rationalising heteronuclear decoupling in refocussing applications of solid-state NMR Spectroscopy</t>
  </si>
  <si>
    <t>Particulate matter produced during commercial sugarcane harvesting and processing: A respiratory health hazard?</t>
  </si>
  <si>
    <t>Bounding the Clique-Width of $H$-free Chordal Graphs</t>
  </si>
  <si>
    <t>To copy or to innovate? The role of personality and social networks on children's learning strategies</t>
  </si>
  <si>
    <t>A tight tuneable range for Ni(II)-sensing and -buffering in cells</t>
  </si>
  <si>
    <t>Direct observation of the dynamics of single metal ions at the interface with solids in aqueous solutions</t>
  </si>
  <si>
    <t>Formation of Obsidian Pyroclasts by Sintering of Ash Particles in the Volcanic Conduit</t>
  </si>
  <si>
    <t>Editing to a Planar Graph of Given Degrees</t>
  </si>
  <si>
    <t>Are we failing young people not in employment, education or training (NEETs)? A systematic review and meta-analysis of re-engagement interventions.</t>
  </si>
  <si>
    <t>The stellar transformation: from interconnection networks to datacenter networks</t>
  </si>
  <si>
    <t>Incidental context information increases recollection</t>
  </si>
  <si>
    <t>Photophysics of Thermally Activated Delayed Fluorescence Molecules</t>
  </si>
  <si>
    <t>Uplift and tilting of the Shackleton Range in East Antarctica driven by glacial erosion and normal faulting</t>
  </si>
  <si>
    <t>How does the reliability of a model affect children's choice to learn socially or individually?</t>
  </si>
  <si>
    <t>Real-Time Near-Field Terahertz Imaging with Atomic Optical Fluorescence</t>
  </si>
  <si>
    <t>Basin evolution and destruction in an Early Proterozoic continental margin: the Rinkian fold–thrust belt of central West Greenland</t>
  </si>
  <si>
    <t>Modernizing quantum annealing using local searches</t>
  </si>
  <si>
    <t>At home with Mastomys and Rattus: human-rodent interactions and potential for primary transmission of Lassa virus in domestic spaces</t>
  </si>
  <si>
    <t>Regio- and Conformational Isomerisation Critical to Design of Efficient Thermally-activated Delayed Fluorescence Emitters</t>
  </si>
  <si>
    <t>A robust and reproducible human pluripotent stem cell derived model of neurite outgrowth in a three-dimensional culture system and its application to study neurite inhibition.</t>
  </si>
  <si>
    <t>Synthesis of Biaryl-Linked Cyclic Peptoids</t>
  </si>
  <si>
    <t>Exploring the links between peptoid antibacterial activity and toxicity</t>
  </si>
  <si>
    <t>Between Roundhouse and Villa: Assessing Perinatal and Infant Burials from Piddington, Northamptonshire</t>
  </si>
  <si>
    <t>A recovery principle provides insight into auxin pattern control in the Arabidopsis root</t>
  </si>
  <si>
    <t>New Blatter-Type Radicals from a Bench-Stable Carbene</t>
  </si>
  <si>
    <t>Constraints from GPS measurements on the dynamics of the zone of convergence between Arabia and Eurasia</t>
  </si>
  <si>
    <t>Strong population structure in a species manipulated by humans since the Neolithic: The European fallow deer (Dama dama dama)</t>
  </si>
  <si>
    <t>Orogen-scale uplift in the central Italian Apennines drives episodic behaviour of earthquake faults</t>
  </si>
  <si>
    <t>The FIR SEDs of Main Sequence and Starburst Galaxies</t>
  </si>
  <si>
    <t>Construction of a chassis for a tripartite protein-based molecular motor</t>
  </si>
  <si>
    <t xml:space="preserve">Researching the local politics and practices of radical Community Development Projects in 1970s Britain </t>
  </si>
  <si>
    <t>Organising for change: North Tyneside Community Development Project and its legacy</t>
  </si>
  <si>
    <t>DNA target recognition domains in the Type I restriction and modification systems of Staphylococcus aureus</t>
  </si>
  <si>
    <t>A neutral dinuclear Ir(III) complex for anti-counterfeiting and data encryption</t>
  </si>
  <si>
    <t>Modeling complex flow structures and drag around a submerged plant of varied posture</t>
  </si>
  <si>
    <t>Simultaneous viscosity and density measurement of small volumes of liquids using a vibrating microcantilever</t>
  </si>
  <si>
    <t>Analysis of a Conductive Heat Flow Profile in the Ecuador Fracture Zone</t>
  </si>
  <si>
    <t>Extracting Coarse Body Movements from Video in Music Performance: A Comparison of Automated Computer Vision Techniques with Motion Capture Data</t>
  </si>
  <si>
    <t>2016.08.19</t>
  </si>
  <si>
    <t>2017.01.19</t>
  </si>
  <si>
    <t>2016.08.25</t>
  </si>
  <si>
    <t>2016.08.20</t>
  </si>
  <si>
    <t>2016.11.30</t>
  </si>
  <si>
    <t>2016.12.01</t>
  </si>
  <si>
    <t>2016.11.06</t>
  </si>
  <si>
    <t>2017.02.08</t>
  </si>
  <si>
    <t>2016.10.17</t>
  </si>
  <si>
    <t>2016.08.02</t>
  </si>
  <si>
    <t>2016.09.21</t>
  </si>
  <si>
    <t>2016.10.05</t>
  </si>
  <si>
    <t>2016.09.05</t>
  </si>
  <si>
    <t>2016.07.29</t>
  </si>
  <si>
    <t>2016.07.30</t>
  </si>
  <si>
    <t>2016.07.27</t>
  </si>
  <si>
    <t>2016.06.01</t>
  </si>
  <si>
    <t>2016.08.17</t>
  </si>
  <si>
    <t>2016.08.16</t>
  </si>
  <si>
    <t>2016.08.24</t>
  </si>
  <si>
    <t>2016.06.27</t>
  </si>
  <si>
    <t>10.02.2017</t>
  </si>
  <si>
    <t>2016.10.28</t>
  </si>
  <si>
    <t>2016.11.10</t>
  </si>
  <si>
    <t>2016.09.08</t>
  </si>
  <si>
    <t>2016.09.12</t>
  </si>
  <si>
    <t>2016.08.31</t>
  </si>
  <si>
    <t>2016.10.03</t>
  </si>
  <si>
    <t>2016.10.08</t>
  </si>
  <si>
    <t>2016.10.12</t>
  </si>
  <si>
    <t>2017.01.16</t>
  </si>
  <si>
    <t>2016.08.11</t>
  </si>
  <si>
    <t>2016.12.15</t>
  </si>
  <si>
    <t>2016.10.14</t>
  </si>
  <si>
    <t>2016.11.09</t>
  </si>
  <si>
    <t>2016.12.06</t>
  </si>
  <si>
    <t>2016.11.17</t>
  </si>
  <si>
    <t>2016.10.19</t>
  </si>
  <si>
    <t>2017.01.23</t>
  </si>
  <si>
    <t>2016.11.07</t>
  </si>
  <si>
    <t>2017.02.10</t>
  </si>
  <si>
    <t>2016.11.11</t>
  </si>
  <si>
    <t>2017.02.23</t>
  </si>
  <si>
    <t>2017.01.25</t>
  </si>
  <si>
    <t>2016.12.05</t>
  </si>
  <si>
    <t>2017.02.20</t>
  </si>
  <si>
    <t>2017.03.08</t>
  </si>
  <si>
    <t>2017.03.15</t>
  </si>
  <si>
    <t>2016.12.08</t>
  </si>
  <si>
    <t>2017.01.27</t>
  </si>
  <si>
    <t>2017.04.13</t>
  </si>
  <si>
    <t>2017.02.01</t>
  </si>
  <si>
    <t>2017.02.21</t>
  </si>
  <si>
    <t>2017.02.24</t>
  </si>
  <si>
    <t>2017.03.29</t>
  </si>
  <si>
    <t>2017.03.21</t>
  </si>
  <si>
    <t>2017.01.20</t>
  </si>
  <si>
    <t>2017.03.22</t>
  </si>
  <si>
    <t>2017.03.24</t>
  </si>
  <si>
    <t>2017.02.09</t>
  </si>
  <si>
    <t>2017.02.27</t>
  </si>
  <si>
    <t>2017.03.20</t>
  </si>
  <si>
    <t>2017.04.06</t>
  </si>
  <si>
    <t>NYP</t>
  </si>
  <si>
    <t>2017.02.06</t>
  </si>
  <si>
    <t>Wiley CREDIT</t>
  </si>
  <si>
    <t>Payment was for publication charges only</t>
  </si>
  <si>
    <t>MR/K02325X/1</t>
  </si>
  <si>
    <t xml:space="preserve">NE/J018333/1 </t>
  </si>
  <si>
    <t>NE/F010060/1</t>
  </si>
  <si>
    <t>NE/I022434/1</t>
  </si>
  <si>
    <t>NE/I011234/1</t>
  </si>
  <si>
    <t>EP/K016164/1</t>
  </si>
  <si>
    <t>EP/M014266/1</t>
  </si>
  <si>
    <t>AH/I022767/1</t>
  </si>
  <si>
    <t xml:space="preserve">EP/M014398/1 </t>
  </si>
  <si>
    <t>EP/J005401/1</t>
  </si>
  <si>
    <t>EP/K504336/1 </t>
  </si>
  <si>
    <t>BB/J017787/1</t>
  </si>
  <si>
    <t>ST/L00075X/1</t>
  </si>
  <si>
    <t xml:space="preserve">NE/K005359/1 </t>
  </si>
  <si>
    <t>ST/K501979/1</t>
  </si>
  <si>
    <t xml:space="preserve">EP/M506321/1 </t>
  </si>
  <si>
    <t xml:space="preserve">ES/K004824/1 </t>
  </si>
  <si>
    <t>EP/K002252/1</t>
  </si>
  <si>
    <t>ST/L000407/1</t>
  </si>
  <si>
    <t>BB/M009440/1</t>
  </si>
  <si>
    <t>EP/J004413/1</t>
  </si>
  <si>
    <t>BB/D52617X/1</t>
  </si>
  <si>
    <t xml:space="preserve">DTG PTA030200400501 </t>
  </si>
  <si>
    <t>EP/L026619/1</t>
  </si>
  <si>
    <t>EP/K015680/1</t>
  </si>
  <si>
    <t>EP/K016687/1</t>
  </si>
  <si>
    <t>AH/L000032/1</t>
  </si>
  <si>
    <t>EP/K039423/1</t>
  </si>
  <si>
    <t xml:space="preserve">EP/H023291/1 </t>
  </si>
  <si>
    <t>NE/C518081/2</t>
  </si>
  <si>
    <t>EP/K025090/1</t>
  </si>
  <si>
    <t>ES/J500082/1</t>
  </si>
  <si>
    <t>NE/N002954/1</t>
  </si>
  <si>
    <t>NC/K500252/1</t>
  </si>
  <si>
    <t>NE/L002590/1</t>
  </si>
  <si>
    <t>ES/J021385/1</t>
  </si>
  <si>
    <t>GR3/12070</t>
  </si>
  <si>
    <t xml:space="preserve">EP/L022303/1 </t>
  </si>
  <si>
    <t xml:space="preserve">ES/L010690/1 </t>
  </si>
  <si>
    <t>EP/E500455/1</t>
  </si>
  <si>
    <t>NE/J02001X/1</t>
  </si>
  <si>
    <t>AH/I026456/1</t>
  </si>
  <si>
    <t>ES/K002686/1</t>
  </si>
  <si>
    <t xml:space="preserve">BB/K005804/1 </t>
  </si>
  <si>
    <t>NE/L501724/1</t>
  </si>
  <si>
    <t xml:space="preserve">NE/I027010/1 </t>
  </si>
  <si>
    <t>AH/N00308X/1</t>
  </si>
  <si>
    <t xml:space="preserve">462-14-110 </t>
  </si>
  <si>
    <t>EP/M013103/1</t>
  </si>
  <si>
    <t>EP/M014398/1</t>
  </si>
  <si>
    <t xml:space="preserve">BB/H02431X/1 </t>
  </si>
  <si>
    <t>BB/F017138/1</t>
  </si>
  <si>
    <t xml:space="preserve">EPSRC </t>
  </si>
  <si>
    <t>EP/M023915/1</t>
  </si>
  <si>
    <t xml:space="preserve">EP/H003363/1 </t>
  </si>
  <si>
    <t xml:space="preserve">EP/P504686/1 </t>
  </si>
  <si>
    <t>NE/F014252/1</t>
  </si>
  <si>
    <t>NE/F014228/1</t>
  </si>
  <si>
    <t>NE/F014260/1</t>
  </si>
  <si>
    <t>BB/L009226/1</t>
  </si>
  <si>
    <t>BB/K00817X/1</t>
  </si>
  <si>
    <t>BB/H006052/2</t>
  </si>
  <si>
    <t xml:space="preserve">EP/N028511/1   </t>
  </si>
  <si>
    <t>BB/G017700/1</t>
  </si>
  <si>
    <t xml:space="preserve">BB/E52798X/1 </t>
  </si>
  <si>
    <t xml:space="preserve">BB/K011413/1 </t>
  </si>
  <si>
    <t>NE/I026715/1</t>
  </si>
  <si>
    <t>NE/E01545X/1</t>
  </si>
  <si>
    <t>NE/E016545/1</t>
  </si>
  <si>
    <t>EP/M507854/1</t>
  </si>
  <si>
    <t>RSC offsetting voucher</t>
  </si>
  <si>
    <t>10.1007/s11406-016-9713-z</t>
  </si>
  <si>
    <t>10.1007/s00362-016-0774-7</t>
  </si>
  <si>
    <t>10.1007/s00355-016-0967-y</t>
  </si>
  <si>
    <t>10.3758/s13423-016-1061-2</t>
  </si>
  <si>
    <t>10.1007/s11682-016-9558-x</t>
  </si>
  <si>
    <t>10.1007/s10551-016-3224-5</t>
  </si>
  <si>
    <t>10.1007/s11061-016-9490-8</t>
  </si>
  <si>
    <t>10.1007/s40641-016-0038-6</t>
  </si>
  <si>
    <t>10.1007/s10551-016-3229-0</t>
  </si>
  <si>
    <t>10.1007/s11406-016-9727-6</t>
  </si>
  <si>
    <t>10.1007/s11229-016-1150-9</t>
  </si>
  <si>
    <t>10.1007/s10767-016-9231-9</t>
  </si>
  <si>
    <t>10.1007/s10801-016-0703-9</t>
  </si>
  <si>
    <t>Philosophia</t>
  </si>
  <si>
    <t>Statistical Papers</t>
  </si>
  <si>
    <t>Social Choice and Welfare</t>
  </si>
  <si>
    <t>Psychonomic Bulletin &amp; Review</t>
  </si>
  <si>
    <t>Brain Imaging and Behavior</t>
  </si>
  <si>
    <t>Journal of Business Ethics</t>
  </si>
  <si>
    <t>Neophilologus</t>
  </si>
  <si>
    <t>Current Climate Change Reports</t>
  </si>
  <si>
    <t>International Journal of Politics, Culture, and Society</t>
  </si>
  <si>
    <t>Journal of Algebraic Combinatorics</t>
  </si>
  <si>
    <t>On the Reality of Intrinsically Finkable Dispositions</t>
  </si>
  <si>
    <t>k-Boxplots for Mixture Data</t>
  </si>
  <si>
    <t>Democracy and Resilient Pro-Social Behavioral Change: An Experimental Study</t>
  </si>
  <si>
    <t>Pragmatics and the aims of language evolution</t>
  </si>
  <si>
    <t>Neurofeedback of Visual Food Cue Reactivity: A Potential Avenue to Alter Incentive Sensitization and Craving</t>
  </si>
  <si>
    <t>Leader narcissism predicts malicious envy and supervisor-targeted counterproductive work behavior - Evidence from field and experimental research</t>
  </si>
  <si>
    <t>Powerful Patens in the Anglo-Saxon Medical Tradition and Exeter Book Riddle 48</t>
  </si>
  <si>
    <t>Past, present and future perspectives of sediment compaction as a driver of relative sea-level and coastal change</t>
  </si>
  <si>
    <t>The Impact of Corporate Social Responsibility Disclosure on Financial Performance: Evidence from the GCC Islamic Banking Sector</t>
  </si>
  <si>
    <t>Forgiveness and Moral Development</t>
  </si>
  <si>
    <t>Towards a realistic success-to-truth inference for scientific realism</t>
  </si>
  <si>
    <t>Intellectuals and the Politics of Style</t>
  </si>
  <si>
    <t>Lengths of words in transformation semigroups generated by digraphs</t>
  </si>
  <si>
    <t>2016.04.30</t>
  </si>
  <si>
    <t>2016.07.01</t>
  </si>
  <si>
    <t>2016.05.27</t>
  </si>
  <si>
    <t>2016.06.24</t>
  </si>
  <si>
    <t>2016.06.14</t>
  </si>
  <si>
    <t>2016.07.05</t>
  </si>
  <si>
    <t>2016.07.08</t>
  </si>
  <si>
    <t>2016.08.08</t>
  </si>
  <si>
    <t>EP/K033956/1</t>
  </si>
  <si>
    <t>10.1007/s10764-016-9938-5</t>
  </si>
  <si>
    <t>10.1007/s11069-016-2502-y</t>
  </si>
  <si>
    <t>10.1007/s10533-016-0234-4</t>
  </si>
  <si>
    <t>10.1007/s10764-016-9913-1</t>
  </si>
  <si>
    <t>10.1007/s10533-016-0238-0</t>
  </si>
  <si>
    <t>10.1007/s00410-016-1299-8</t>
  </si>
  <si>
    <t>10.1140/epjst/e2015-50338-3</t>
  </si>
  <si>
    <t>10.1007/s11138-016-0372-x</t>
  </si>
  <si>
    <t>10.1007/s11587-015-0254-8</t>
  </si>
  <si>
    <t>10.1007/s11207-016-1041-8</t>
  </si>
  <si>
    <t>10.1007/s11158-016-9349-7</t>
  </si>
  <si>
    <t>10.1007/s10670-016-9869-8</t>
  </si>
  <si>
    <t>10.1007/s11156-017-0618-0</t>
  </si>
  <si>
    <t>10.1007/s10615-016-0615-0</t>
  </si>
  <si>
    <t>10.1007/s11135-017-0482-y</t>
  </si>
  <si>
    <t>10.1007/s10639-017-9586-1</t>
  </si>
  <si>
    <t>10.1007/s13194-017-0171-7</t>
  </si>
  <si>
    <t>10.1007/s11002-017-9421-x</t>
  </si>
  <si>
    <t>10.1007/s00221-017-4917-4</t>
  </si>
  <si>
    <t>10.1007/s40692-017-0081-x</t>
  </si>
  <si>
    <t>10.1007/s10912-017-9441-9</t>
  </si>
  <si>
    <t>10.1007/s10691-017-9343-2</t>
  </si>
  <si>
    <t>10.1007/s10959-017-0753-5</t>
  </si>
  <si>
    <t>10.1007/s10404-017-1904-9</t>
  </si>
  <si>
    <t>10.1007/s10711-017-0241-1</t>
  </si>
  <si>
    <t>10.1007/s12192-017-0788-7</t>
  </si>
  <si>
    <t>10.1007/s00181-017-1250-5</t>
  </si>
  <si>
    <t>10.1007/s10670-017-9895-1</t>
  </si>
  <si>
    <t>International Journal of Primatology</t>
  </si>
  <si>
    <t>Natural Hazards</t>
  </si>
  <si>
    <t>Biogeochemistry</t>
  </si>
  <si>
    <t>Contributions to Mineralogy and Petrology</t>
  </si>
  <si>
    <t>The European Physical Journal Special Topics TOPICAL ISSUE: Cooperativity and Control in Highly Excited Rydberg Ensembles — Achievements of the European Marie Curie ITN COHERENCE</t>
  </si>
  <si>
    <t>The Review of Austrian Economics</t>
  </si>
  <si>
    <t>Ricerche di Matematica</t>
  </si>
  <si>
    <t>Solar Physics</t>
  </si>
  <si>
    <t>Res Publica</t>
  </si>
  <si>
    <t>Erkenntnis</t>
  </si>
  <si>
    <t>Review of Quantitative Finance and Accounting</t>
  </si>
  <si>
    <t>Clinical Social Work Journal</t>
  </si>
  <si>
    <t>Quality &amp; Quantity</t>
  </si>
  <si>
    <t>Education and Information Technologies</t>
  </si>
  <si>
    <t>European Journal for Philosophy of Science</t>
  </si>
  <si>
    <t>Marketing Letters</t>
  </si>
  <si>
    <t>Experimental Brain Research</t>
  </si>
  <si>
    <t>Journal of Computers in Education</t>
  </si>
  <si>
    <t>Journal of Medical Humanities</t>
  </si>
  <si>
    <t>Feminist Legal Studies</t>
  </si>
  <si>
    <t>Journal of Theoretical Probability</t>
  </si>
  <si>
    <t>Microfluidics and Nanofluidics</t>
  </si>
  <si>
    <t>Geometriae Dedicata</t>
  </si>
  <si>
    <t>Cell Stress and Chaperones</t>
  </si>
  <si>
    <t>Empirical Economics</t>
  </si>
  <si>
    <t>BIOSOCIAL CONSERVATION: INTEGRATING BIOLOGICAL AND ETHNOGRAPHIC METHODS TO STUDY HUMAN-PRIMATE INTERACTIONS</t>
  </si>
  <si>
    <t>Exploring representativeness and reliability for late medieval earthquakes in Europe</t>
  </si>
  <si>
    <t>The UK's total nitrogen budget from 1990 to 2020: a transition from source to sink?</t>
  </si>
  <si>
    <t>Samango Monkeys (Cercopithecus albogularis labiatus)</t>
  </si>
  <si>
    <t>The fluvial flux of total reactive and total phosphorus from the UK in the context of a national phosphorus budget: comparing UK river fluxes with phosphorus trade imports and exports</t>
  </si>
  <si>
    <t>Plutonic xenoliths from Martinique, Lesser Antilles: evidence for open system processes and reactive melt flow in island arc crust</t>
  </si>
  <si>
    <t>A high repetition rate experimental setup for quantum non-linear optics with cold Rydberg atoms</t>
  </si>
  <si>
    <t>Methodological Individualism: True and False</t>
  </si>
  <si>
    <t>The Non-Linear Energy Stability of Brinkman Thermosolutal Convection with Reaction</t>
  </si>
  <si>
    <t>Coronal Holes and Open Magnetic Flux over Cycles 23 and 24</t>
  </si>
  <si>
    <t>Egalitarianism and the Great Recession A Tale of Missed Connections?</t>
  </si>
  <si>
    <t>Big Systems versus Stocky Tangles: It Can Matter to the Details</t>
  </si>
  <si>
    <t>A Geometric Treatment of Time-Varying Volatilities</t>
  </si>
  <si>
    <t>Predicting What Will Happen When You Intervene</t>
  </si>
  <si>
    <t>Causal Conditions for Loneliness: A Set-Theoretic Analysis on an Adult Sample in the UK</t>
  </si>
  <si>
    <t>Mobile phone use in two secondary schools in Tanzania</t>
  </si>
  <si>
    <t>What’s so special about empirical adequacy?</t>
  </si>
  <si>
    <t>The vices and virtues of consumption choices: Price promotion and consumer decision making</t>
  </si>
  <si>
    <t>How do the two visual streams interact with each other?</t>
  </si>
  <si>
    <t>Facilitating Collaborative Learning Between Two Primary Schools Using Large Multi-Touch Devices</t>
  </si>
  <si>
    <t>Mono-causal and Multi-causal Theories of Disease: How to Think Virally and Socially About the Aetiology of AIDS</t>
  </si>
  <si>
    <t>Beyond 'Revenge Porn': The Continuum of Image-Based Sexual Abuse</t>
  </si>
  <si>
    <t>Heavy-tailed random walks on complexes of half-lines</t>
  </si>
  <si>
    <t>Towards a High Throughput Real-Time Confocal Microﬂuidic System for Monitoring Absorbance Spectra in Mixed-Phase Chemical Reactions</t>
  </si>
  <si>
    <t>On cusp regions associated to screw-parabolic maps</t>
  </si>
  <si>
    <t>αB-crystallin is a sensor for assembly intermediates and for the subunit topology of desmin intermediate filaments</t>
  </si>
  <si>
    <t>Demand for Household Sanitation in India Using NFHS-3 Data</t>
  </si>
  <si>
    <t>EMERGENCE, DEPENDENCE, AND FUNDAMENTALITY</t>
  </si>
  <si>
    <t>2016.12.17</t>
  </si>
  <si>
    <t>2016.08.06</t>
  </si>
  <si>
    <t>2016.09.27</t>
  </si>
  <si>
    <t>2016.12.19</t>
  </si>
  <si>
    <t>2016.12.27</t>
  </si>
  <si>
    <t>2017.01.11</t>
  </si>
  <si>
    <t>2017.01.28</t>
  </si>
  <si>
    <t>2017.02.07</t>
  </si>
  <si>
    <t>2017.02.13</t>
  </si>
  <si>
    <t>2017.03.07</t>
  </si>
  <si>
    <t>2017.03.01</t>
  </si>
  <si>
    <t>2017.03.02</t>
  </si>
  <si>
    <t>2017.03.14</t>
  </si>
  <si>
    <t>2017.04.04</t>
  </si>
  <si>
    <t>2017.03.16</t>
  </si>
  <si>
    <t>2017.03.28</t>
  </si>
  <si>
    <t>2017.04.03</t>
  </si>
  <si>
    <t>2017.04.08</t>
  </si>
  <si>
    <t>NE/J01995X/1</t>
  </si>
  <si>
    <t xml:space="preserve">NERC </t>
  </si>
  <si>
    <t>10.1177/0959683616652705</t>
  </si>
  <si>
    <t>10.1177/0921374015623385</t>
  </si>
  <si>
    <t>10.1177/0038038516629909</t>
  </si>
  <si>
    <t>10.1177/0022002716656446</t>
  </si>
  <si>
    <t>10.1177/0170840616663245</t>
  </si>
  <si>
    <t>10.1177/0959683616660164</t>
  </si>
  <si>
    <t>10.1177/0143831X15583099</t>
  </si>
  <si>
    <t>10.1177/1742715016649722</t>
  </si>
  <si>
    <t>10.1177/0038038515575859</t>
  </si>
  <si>
    <t>SAGE</t>
  </si>
  <si>
    <t>The Holocene</t>
  </si>
  <si>
    <t>Cultural Dynamics </t>
  </si>
  <si>
    <t>Sociology</t>
  </si>
  <si>
    <t>Journal of Conflict Resolution</t>
  </si>
  <si>
    <t xml:space="preserve">Organization Studies </t>
  </si>
  <si>
    <t>Economic and Industrial Democracy</t>
  </si>
  <si>
    <t>Leadership</t>
  </si>
  <si>
    <t>Herbivore Diets and the Anthropogenic Environment of Early Farming in Southern Scandinavia</t>
  </si>
  <si>
    <t>Robin Hood's Rules: Gang-culture in Early Modern Outlaw-Tales?</t>
  </si>
  <si>
    <t>Enjoyment, Exploration and Education: Understanding the Consumption of Pornography among Young Men with Non-Exclusive Sexual Orientations</t>
  </si>
  <si>
    <t>Promoting Competition or Helping the Less Endowed? Distributional Preferences and Collective Institutional Choices under Intra-Group Inequality</t>
  </si>
  <si>
    <t>Whistle While You Work</t>
  </si>
  <si>
    <t>The advance of cultivation at its northern European limit – process or event?</t>
  </si>
  <si>
    <t>The productivity effects of multiple pay incentives</t>
  </si>
  <si>
    <t>Is critical leadership studies ‘critical’?</t>
  </si>
  <si>
    <t>Exploring ethnic inequalities in admission to Russell Group universities</t>
  </si>
  <si>
    <t>2016.02.23</t>
  </si>
  <si>
    <t>2016.07.04</t>
  </si>
  <si>
    <t>2016.09.26</t>
  </si>
  <si>
    <t>2016.05.13</t>
  </si>
  <si>
    <t>10.1111/jbi.12916</t>
  </si>
  <si>
    <t>Journal of Biogeography</t>
  </si>
  <si>
    <t>1365-2699</t>
  </si>
  <si>
    <t>Global patterns in the divergence between phylogenetic diversity and species richness in terrestrial birds</t>
  </si>
  <si>
    <t>02/11/2016</t>
  </si>
  <si>
    <t>10.1039/C5GC03075G</t>
  </si>
  <si>
    <t>10.1039/C5CC09645F</t>
  </si>
  <si>
    <t>10.1039/C6CC01650B</t>
  </si>
  <si>
    <t>10.1039/C6CC02949C</t>
  </si>
  <si>
    <t>10.1039/C6DT01212D</t>
  </si>
  <si>
    <t xml:space="preserve">10.1039/C6CE01039C </t>
  </si>
  <si>
    <t>10.1039/C6CC01748G</t>
  </si>
  <si>
    <t>10.1039/C6FD00119J</t>
  </si>
  <si>
    <t>10.1039/C6SM01920J</t>
  </si>
  <si>
    <t xml:space="preserve">10.1039/C6CC07313A </t>
  </si>
  <si>
    <t>Green Chemistry</t>
  </si>
  <si>
    <t>Faraday Discussions</t>
  </si>
  <si>
    <t>A facile route for rubber breakdown via cross metathesis reactions</t>
  </si>
  <si>
    <t>The interplay of thermally activated delayed fluorescence (TADF) and room temperature organic phosphorescence in sterically-constrained donor–acceptor charge-transfer molecules</t>
  </si>
  <si>
    <t>Tethered N-heterocyclic carbene–carboranes: unique ligands that exhibit unprecedented and versatile coordination modes at rhodium</t>
  </si>
  <si>
    <t>Stabilisation of an amorphous form of ROY through a predicted co-former interaction</t>
  </si>
  <si>
    <t>Induced europium CPL for the selective signalling of phosphorylated amino-acids and O-phosphorylated hexapeptides</t>
  </si>
  <si>
    <t>Anion hydrogen bonding from a ‘revealed’ urea ligand</t>
  </si>
  <si>
    <t>Conformational changes and chiroptical switching of enantiopure bis-helicenic terpyridine upon Zn2+ binding</t>
  </si>
  <si>
    <t>Microcanonical and thermal instanton rate theory for chemical reactions at all temperatures</t>
  </si>
  <si>
    <t>Simulation insights into the role of antiparallel molecular association in the formation of smectic A phases</t>
  </si>
  <si>
    <t>Very bright, enantiopure europium(III) complexes allow time-gated chiral contrast imaging</t>
  </si>
  <si>
    <t>ES/I902147/1</t>
  </si>
  <si>
    <t>NERC/ESRC</t>
  </si>
  <si>
    <t>1463-9270</t>
  </si>
  <si>
    <t>1364-5498</t>
  </si>
  <si>
    <t>Biomed Central &amp; Springer Open supporter membership</t>
  </si>
  <si>
    <t>Other - events</t>
  </si>
  <si>
    <t>Other - Jisc Nesli fees</t>
  </si>
  <si>
    <t>Other - OLH membership</t>
  </si>
  <si>
    <t>Other - Royal Society membership</t>
  </si>
  <si>
    <t>Other - advocacy</t>
  </si>
  <si>
    <t>Other - Open Book Publishers</t>
  </si>
  <si>
    <t>paid for with funds from IOP offsetting rebate</t>
  </si>
  <si>
    <t>Subsidised with IOP offsetting rebate</t>
  </si>
  <si>
    <t>APC funded 60% from RCUK and 40% from Wellcome Trust</t>
  </si>
  <si>
    <t>2017.05.03</t>
  </si>
  <si>
    <t>2016.02.04</t>
  </si>
  <si>
    <t>2017.05.11</t>
  </si>
  <si>
    <t>10.1017/S0068113X17000137</t>
  </si>
  <si>
    <t>10.4269/ajtmh.16-0675</t>
  </si>
  <si>
    <t>2016.12..12</t>
  </si>
  <si>
    <t>2016.12.21</t>
  </si>
  <si>
    <t>2017.01.26</t>
  </si>
  <si>
    <t>unknown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</si>
</sst>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quot;£&quot;* #,##0_-;_-&quot;£&quot;* &quot;-&quot;_-;_-@_-"/>
    <numFmt numFmtId="44" formatCode="_-&quot;£&quot;* #,##0.00_-;\-&quot;£&quot;* #,##0.00_-;_-&quot;£&quot;* &quot;-&quot;??_-;_-@_-"/>
    <numFmt numFmtId="164" formatCode="#,##0_ ;\-#,##0\ "/>
    <numFmt numFmtId="165" formatCode="&quot;£&quot;#,##0.00"/>
    <numFmt numFmtId="166" formatCode="_-&quot;£&quot;* #,##0.00_-;\-&quot;£&quot;* #,##0.00_-;_-&quot;£&quot;* &quot;-&quot;_-;_-@_-"/>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color theme="0" tint="-0.499984740745262"/>
      <name val="Arial"/>
      <family val="2"/>
    </font>
    <font>
      <b/>
      <sz val="11"/>
      <color theme="1"/>
      <name val="Arial"/>
      <family val="2"/>
    </font>
    <font>
      <u/>
      <sz val="10"/>
      <color theme="10"/>
      <name val="Arial"/>
      <family val="2"/>
    </font>
    <font>
      <sz val="10"/>
      <color theme="1"/>
      <name val="Arial"/>
      <family val="2"/>
    </font>
    <font>
      <b/>
      <sz val="10"/>
      <color theme="1"/>
      <name val="Arial"/>
      <family val="2"/>
    </font>
    <font>
      <b/>
      <sz val="11"/>
      <name val="Arial"/>
      <family val="2"/>
    </font>
    <font>
      <sz val="11"/>
      <name val="Calibri"/>
      <family val="2"/>
      <scheme val="minor"/>
    </font>
    <font>
      <sz val="10"/>
      <name val="Arial"/>
      <family val="2"/>
    </font>
    <font>
      <b/>
      <sz val="11"/>
      <name val="Calibri"/>
      <family val="2"/>
      <scheme val="minor"/>
    </font>
    <font>
      <b/>
      <sz val="14"/>
      <name val="Calibri"/>
      <family val="2"/>
      <scheme val="minor"/>
    </font>
    <font>
      <b/>
      <sz val="12"/>
      <name val="Calibri"/>
      <family val="2"/>
      <scheme val="minor"/>
    </font>
    <font>
      <i/>
      <sz val="10"/>
      <name val="Calibri"/>
      <family val="2"/>
      <scheme val="minor"/>
    </font>
    <font>
      <sz val="10"/>
      <name val="Arial"/>
      <family val="2"/>
    </font>
    <font>
      <b/>
      <sz val="14"/>
      <color theme="4"/>
      <name val="Calibri"/>
      <family val="2"/>
      <scheme val="minor"/>
    </font>
    <font>
      <b/>
      <sz val="11"/>
      <color theme="4"/>
      <name val="Calibri"/>
      <family val="2"/>
      <scheme val="minor"/>
    </font>
    <font>
      <b/>
      <sz val="10"/>
      <color rgb="FF444444"/>
      <name val="Arial"/>
      <family val="2"/>
    </font>
    <font>
      <sz val="9"/>
      <color indexed="81"/>
      <name val="Tahoma"/>
      <family val="2"/>
    </font>
    <font>
      <b/>
      <sz val="9"/>
      <color indexed="81"/>
      <name val="Tahoma"/>
      <family val="2"/>
    </font>
    <font>
      <sz val="7"/>
      <color theme="1"/>
      <name val="Arial"/>
      <family val="2"/>
    </font>
    <font>
      <sz val="7"/>
      <name val="Arial"/>
      <family val="2"/>
    </font>
    <font>
      <sz val="9"/>
      <color rgb="FF000000"/>
      <name val="Arial"/>
      <family val="2"/>
    </font>
    <font>
      <sz val="11"/>
      <color rgb="FF333333"/>
      <name val="Arial"/>
      <family val="2"/>
    </font>
    <font>
      <sz val="10"/>
      <color rgb="FF000000"/>
      <name val="Tahoma"/>
      <family val="2"/>
    </font>
    <font>
      <sz val="11"/>
      <color rgb="FFFF0000"/>
      <name val="Calibri"/>
      <family val="2"/>
      <scheme val="minor"/>
    </font>
    <font>
      <sz val="11"/>
      <name val="Arial"/>
      <family val="2"/>
    </font>
    <font>
      <sz val="11"/>
      <color theme="1"/>
      <name val="Arial"/>
      <family val="2"/>
    </font>
    <font>
      <sz val="11"/>
      <color rgb="FF222222"/>
      <name val="Arial"/>
      <family val="2"/>
    </font>
    <font>
      <sz val="10"/>
      <color rgb="FF000000"/>
      <name val="Arial"/>
      <family val="2"/>
    </font>
    <font>
      <sz val="10"/>
      <color rgb="FF222222"/>
      <name val="Arial"/>
      <family val="2"/>
    </font>
    <font>
      <sz val="10"/>
      <color rgb="FF333333"/>
      <name val="Arial"/>
      <family val="2"/>
    </font>
    <font>
      <sz val="11"/>
      <color rgb="FF000000"/>
      <name val="Calibri"/>
      <family val="2"/>
      <scheme val="minor"/>
    </font>
    <font>
      <sz val="11"/>
      <color rgb="FF505050"/>
      <name val="Arial"/>
      <family val="2"/>
    </font>
    <font>
      <sz val="11.5"/>
      <color theme="1"/>
      <name val="Calibri"/>
      <family val="2"/>
      <scheme val="minor"/>
    </font>
    <font>
      <sz val="11"/>
      <color rgb="FF333333"/>
      <name val="Calibri"/>
      <family val="2"/>
      <scheme val="minor"/>
    </font>
    <font>
      <sz val="8.8000000000000007"/>
      <color theme="1"/>
      <name val="Arial"/>
      <family val="2"/>
    </font>
    <font>
      <sz val="10"/>
      <color rgb="FF494949"/>
      <name val="Arial"/>
      <family val="2"/>
    </font>
    <font>
      <sz val="10"/>
      <color rgb="FFFF0000"/>
      <name val="Arial"/>
      <family val="2"/>
    </font>
    <font>
      <sz val="10"/>
      <name val="Arial"/>
    </font>
  </fonts>
  <fills count="16">
    <fill>
      <patternFill patternType="none"/>
    </fill>
    <fill>
      <patternFill patternType="gray125"/>
    </fill>
    <fill>
      <patternFill patternType="none"/>
    </fill>
    <fill>
      <patternFill patternType="solid">
        <fgColor theme="0" tint="-0.149998474074526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rgb="FFD9D9D9"/>
      </patternFill>
    </fill>
    <fill>
      <patternFill patternType="solid">
        <fgColor rgb="FF92D050"/>
        <bgColor indexed="64"/>
      </patternFill>
    </fill>
    <fill>
      <patternFill patternType="solid">
        <fgColor theme="7" tint="0.39997558519241921"/>
        <bgColor indexed="64"/>
      </patternFill>
    </fill>
    <fill>
      <patternFill patternType="solid">
        <fgColor theme="7" tint="0.39997558519241921"/>
        <bgColor rgb="FFD9D9D9"/>
      </patternFill>
    </fill>
    <fill>
      <patternFill patternType="solid">
        <fgColor theme="6"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7" tint="0.79998168889431442"/>
        <bgColor rgb="FFD9D9D9"/>
      </patternFill>
    </fill>
  </fills>
  <borders count="27">
    <border>
      <left/>
      <right/>
      <top/>
      <bottom/>
      <diagonal/>
    </border>
    <border>
      <left/>
      <right/>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Dot">
        <color auto="1"/>
      </left>
      <right style="dashDot">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s>
  <cellStyleXfs count="19">
    <xf numFmtId="0" fontId="0" fillId="0" borderId="0"/>
    <xf numFmtId="0" fontId="8" fillId="2" borderId="1"/>
    <xf numFmtId="0" fontId="7" fillId="2" borderId="1"/>
    <xf numFmtId="0" fontId="14" fillId="0" borderId="0" applyNumberFormat="0" applyFill="0" applyBorder="0" applyAlignment="0" applyProtection="0"/>
    <xf numFmtId="0" fontId="6" fillId="2" borderId="1"/>
    <xf numFmtId="0" fontId="9" fillId="2" borderId="1"/>
    <xf numFmtId="0" fontId="5" fillId="2" borderId="1"/>
    <xf numFmtId="0" fontId="4" fillId="2" borderId="1"/>
    <xf numFmtId="0" fontId="3" fillId="2" borderId="1"/>
    <xf numFmtId="0" fontId="2" fillId="2" borderId="1"/>
    <xf numFmtId="0" fontId="2" fillId="2" borderId="1"/>
    <xf numFmtId="0" fontId="14" fillId="2" borderId="1" applyNumberFormat="0" applyFill="0" applyBorder="0" applyAlignment="0" applyProtection="0"/>
    <xf numFmtId="0" fontId="2" fillId="2" borderId="1"/>
    <xf numFmtId="0" fontId="2" fillId="2" borderId="1"/>
    <xf numFmtId="0" fontId="2" fillId="2" borderId="1"/>
    <xf numFmtId="0" fontId="2" fillId="2" borderId="1"/>
    <xf numFmtId="0" fontId="24" fillId="2" borderId="1"/>
    <xf numFmtId="0" fontId="1" fillId="2" borderId="1"/>
    <xf numFmtId="9" fontId="49" fillId="0" borderId="0" applyFont="0" applyFill="0" applyBorder="0" applyAlignment="0" applyProtection="0"/>
  </cellStyleXfs>
  <cellXfs count="366">
    <xf numFmtId="0" fontId="0" fillId="0" borderId="0" xfId="0"/>
    <xf numFmtId="0" fontId="15" fillId="2" borderId="1" xfId="1" applyFont="1"/>
    <xf numFmtId="0" fontId="15" fillId="2" borderId="1" xfId="1" applyFont="1" applyAlignment="1">
      <alignment wrapText="1"/>
    </xf>
    <xf numFmtId="0" fontId="0" fillId="0" borderId="1" xfId="0" applyBorder="1"/>
    <xf numFmtId="0" fontId="14" fillId="0" borderId="4" xfId="3" applyBorder="1" applyAlignment="1"/>
    <xf numFmtId="0" fontId="11" fillId="0" borderId="9" xfId="0" applyFont="1" applyBorder="1" applyAlignment="1"/>
    <xf numFmtId="0" fontId="14" fillId="0" borderId="1" xfId="3" applyBorder="1" applyAlignment="1"/>
    <xf numFmtId="0" fontId="0" fillId="0" borderId="10" xfId="0" applyBorder="1"/>
    <xf numFmtId="0" fontId="10" fillId="6" borderId="3" xfId="5" applyFont="1" applyFill="1" applyBorder="1" applyAlignment="1" applyProtection="1">
      <alignment horizontal="right" wrapText="1"/>
    </xf>
    <xf numFmtId="0" fontId="18" fillId="5" borderId="1" xfId="8" applyFont="1" applyFill="1" applyProtection="1"/>
    <xf numFmtId="0" fontId="20" fillId="5" borderId="1" xfId="8" applyFont="1" applyFill="1" applyProtection="1"/>
    <xf numFmtId="0" fontId="18" fillId="5" borderId="1" xfId="8" applyFont="1" applyFill="1" applyAlignment="1" applyProtection="1">
      <alignment horizontal="right"/>
    </xf>
    <xf numFmtId="0" fontId="18" fillId="5" borderId="1" xfId="8" quotePrefix="1" applyFont="1" applyFill="1" applyProtection="1"/>
    <xf numFmtId="0" fontId="18" fillId="2" borderId="1" xfId="8" applyFont="1" applyProtection="1">
      <protection locked="0"/>
    </xf>
    <xf numFmtId="0" fontId="22" fillId="5" borderId="1" xfId="8" applyFont="1" applyFill="1" applyAlignment="1" applyProtection="1">
      <alignment horizontal="right" vertical="top"/>
    </xf>
    <xf numFmtId="0" fontId="20" fillId="6" borderId="3" xfId="8" applyFont="1" applyFill="1" applyBorder="1" applyAlignment="1" applyProtection="1">
      <alignment horizontal="right"/>
    </xf>
    <xf numFmtId="0" fontId="20" fillId="6" borderId="4" xfId="8" applyFont="1" applyFill="1" applyBorder="1" applyAlignment="1" applyProtection="1">
      <alignment horizontal="center"/>
    </xf>
    <xf numFmtId="0" fontId="18" fillId="6" borderId="9" xfId="8" applyFont="1" applyFill="1" applyBorder="1" applyAlignment="1" applyProtection="1">
      <alignment horizontal="right"/>
    </xf>
    <xf numFmtId="1" fontId="18" fillId="7" borderId="10" xfId="8" applyNumberFormat="1" applyFont="1" applyFill="1" applyBorder="1" applyProtection="1">
      <protection locked="0"/>
    </xf>
    <xf numFmtId="0" fontId="18" fillId="6" borderId="11" xfId="8" applyFont="1" applyFill="1" applyBorder="1" applyAlignment="1" applyProtection="1">
      <alignment horizontal="right"/>
    </xf>
    <xf numFmtId="9" fontId="18" fillId="6" borderId="12" xfId="8" applyNumberFormat="1" applyFont="1" applyFill="1" applyBorder="1" applyProtection="1"/>
    <xf numFmtId="9" fontId="18" fillId="5" borderId="1" xfId="8" applyNumberFormat="1" applyFont="1" applyFill="1" applyProtection="1"/>
    <xf numFmtId="9" fontId="20" fillId="6" borderId="4" xfId="8" applyNumberFormat="1" applyFont="1" applyFill="1" applyBorder="1" applyAlignment="1" applyProtection="1">
      <alignment horizontal="center"/>
    </xf>
    <xf numFmtId="0" fontId="18" fillId="6" borderId="9" xfId="8" applyFont="1" applyFill="1" applyBorder="1" applyAlignment="1" applyProtection="1">
      <alignment horizontal="right" wrapText="1"/>
    </xf>
    <xf numFmtId="9" fontId="18" fillId="7" borderId="10" xfId="8" applyNumberFormat="1" applyFont="1" applyFill="1" applyBorder="1" applyProtection="1">
      <protection locked="0"/>
    </xf>
    <xf numFmtId="0" fontId="20" fillId="2" borderId="1" xfId="8" applyFont="1" applyAlignment="1" applyProtection="1">
      <alignment horizontal="center" vertical="center" wrapText="1"/>
      <protection locked="0"/>
    </xf>
    <xf numFmtId="0" fontId="20" fillId="2" borderId="1" xfId="8" applyFont="1" applyAlignment="1" applyProtection="1">
      <alignment horizontal="right"/>
      <protection locked="0"/>
    </xf>
    <xf numFmtId="0" fontId="18" fillId="6" borderId="11" xfId="8" applyFont="1" applyFill="1" applyBorder="1" applyAlignment="1" applyProtection="1">
      <alignment horizontal="right" wrapText="1"/>
    </xf>
    <xf numFmtId="0" fontId="18" fillId="2" borderId="1" xfId="8" applyFont="1" applyAlignment="1" applyProtection="1">
      <alignment horizontal="right"/>
      <protection locked="0"/>
    </xf>
    <xf numFmtId="0" fontId="18" fillId="2" borderId="1" xfId="8" applyFont="1" applyAlignment="1" applyProtection="1">
      <alignment horizontal="center"/>
      <protection locked="0"/>
    </xf>
    <xf numFmtId="0" fontId="18" fillId="5" borderId="1" xfId="8" applyFont="1" applyFill="1" applyAlignment="1" applyProtection="1">
      <alignment horizontal="right" wrapText="1"/>
    </xf>
    <xf numFmtId="42" fontId="18" fillId="2" borderId="1" xfId="8" applyNumberFormat="1" applyFont="1" applyProtection="1">
      <protection locked="0"/>
    </xf>
    <xf numFmtId="9" fontId="18" fillId="6" borderId="13" xfId="8" applyNumberFormat="1" applyFont="1" applyFill="1" applyBorder="1" applyProtection="1"/>
    <xf numFmtId="0" fontId="18" fillId="6" borderId="13" xfId="8" applyFont="1" applyFill="1" applyBorder="1" applyProtection="1"/>
    <xf numFmtId="0" fontId="18" fillId="6" borderId="4" xfId="8" applyFont="1" applyFill="1" applyBorder="1" applyProtection="1"/>
    <xf numFmtId="0" fontId="23" fillId="6" borderId="11" xfId="5" applyFont="1" applyFill="1" applyBorder="1" applyAlignment="1" applyProtection="1">
      <alignment horizontal="right" wrapText="1"/>
    </xf>
    <xf numFmtId="0" fontId="20" fillId="6" borderId="3" xfId="8" applyFont="1" applyFill="1" applyBorder="1" applyAlignment="1" applyProtection="1">
      <alignment vertical="top"/>
    </xf>
    <xf numFmtId="0" fontId="20" fillId="6" borderId="13" xfId="8" applyFont="1" applyFill="1" applyBorder="1" applyAlignment="1" applyProtection="1">
      <alignment horizontal="center" vertical="top" wrapText="1"/>
    </xf>
    <xf numFmtId="0" fontId="20" fillId="6" borderId="4" xfId="8" applyFont="1" applyFill="1" applyBorder="1" applyAlignment="1" applyProtection="1">
      <alignment horizontal="center" vertical="top" wrapText="1"/>
    </xf>
    <xf numFmtId="0" fontId="18" fillId="6" borderId="1" xfId="8" applyFont="1" applyFill="1" applyBorder="1" applyAlignment="1" applyProtection="1">
      <alignment horizontal="center"/>
    </xf>
    <xf numFmtId="42" fontId="18" fillId="6" borderId="10" xfId="8" applyNumberFormat="1" applyFont="1" applyFill="1" applyBorder="1" applyProtection="1"/>
    <xf numFmtId="42" fontId="18" fillId="3" borderId="2" xfId="8" applyNumberFormat="1" applyFont="1" applyFill="1" applyBorder="1" applyProtection="1"/>
    <xf numFmtId="0" fontId="21" fillId="5" borderId="1" xfId="8" applyFont="1" applyFill="1" applyAlignment="1" applyProtection="1">
      <alignment wrapText="1"/>
    </xf>
    <xf numFmtId="0" fontId="20" fillId="6" borderId="3" xfId="8" applyFont="1" applyFill="1" applyBorder="1" applyAlignment="1" applyProtection="1">
      <alignment horizontal="left"/>
    </xf>
    <xf numFmtId="0" fontId="20" fillId="3" borderId="11" xfId="8" applyFont="1" applyFill="1" applyBorder="1" applyAlignment="1" applyProtection="1">
      <alignment horizontal="right"/>
    </xf>
    <xf numFmtId="0" fontId="20" fillId="6" borderId="9" xfId="8" applyFont="1" applyFill="1" applyBorder="1" applyAlignment="1" applyProtection="1">
      <alignment horizontal="right" indent="2"/>
    </xf>
    <xf numFmtId="0" fontId="18" fillId="6" borderId="10" xfId="8" applyFont="1" applyFill="1" applyBorder="1" applyProtection="1"/>
    <xf numFmtId="0" fontId="18" fillId="6" borderId="10" xfId="8" applyFont="1" applyFill="1" applyBorder="1" applyAlignment="1" applyProtection="1">
      <alignment horizontal="left"/>
    </xf>
    <xf numFmtId="42" fontId="18" fillId="7" borderId="10" xfId="8" applyNumberFormat="1" applyFont="1" applyFill="1" applyBorder="1" applyProtection="1">
      <protection locked="0"/>
    </xf>
    <xf numFmtId="0" fontId="20" fillId="6" borderId="9" xfId="8" applyFont="1" applyFill="1" applyBorder="1" applyAlignment="1" applyProtection="1">
      <alignment horizontal="right"/>
    </xf>
    <xf numFmtId="0" fontId="18" fillId="6" borderId="1" xfId="8" applyFont="1" applyFill="1" applyBorder="1" applyAlignment="1" applyProtection="1">
      <alignment horizontal="right" indent="2"/>
    </xf>
    <xf numFmtId="0" fontId="18" fillId="6" borderId="1" xfId="8" applyNumberFormat="1" applyFont="1" applyFill="1" applyBorder="1" applyAlignment="1" applyProtection="1">
      <alignment horizontal="left"/>
    </xf>
    <xf numFmtId="0" fontId="18" fillId="7" borderId="1" xfId="8" applyFont="1" applyFill="1" applyBorder="1" applyAlignment="1" applyProtection="1">
      <alignment horizontal="right"/>
      <protection locked="0"/>
    </xf>
    <xf numFmtId="0" fontId="18" fillId="2" borderId="1" xfId="8" applyFont="1" applyAlignment="1" applyProtection="1">
      <alignment horizontal="center" vertical="center" wrapText="1"/>
      <protection locked="0"/>
    </xf>
    <xf numFmtId="0" fontId="18" fillId="2" borderId="1" xfId="8" applyNumberFormat="1" applyFont="1" applyAlignment="1" applyProtection="1">
      <alignment horizontal="center"/>
      <protection locked="0"/>
    </xf>
    <xf numFmtId="0" fontId="18" fillId="2" borderId="1" xfId="8" applyFont="1" applyAlignment="1" applyProtection="1">
      <alignment wrapText="1"/>
      <protection locked="0"/>
    </xf>
    <xf numFmtId="0" fontId="18" fillId="7" borderId="2" xfId="8" applyFont="1" applyFill="1" applyBorder="1" applyAlignment="1" applyProtection="1">
      <alignment horizontal="right"/>
      <protection locked="0"/>
    </xf>
    <xf numFmtId="42" fontId="18" fillId="7" borderId="12" xfId="8" applyNumberFormat="1" applyFont="1" applyFill="1" applyBorder="1" applyProtection="1">
      <protection locked="0"/>
    </xf>
    <xf numFmtId="42" fontId="18" fillId="5" borderId="1" xfId="8" applyNumberFormat="1" applyFont="1" applyFill="1" applyProtection="1"/>
    <xf numFmtId="0" fontId="9" fillId="2" borderId="1" xfId="5"/>
    <xf numFmtId="0" fontId="15" fillId="2" borderId="1" xfId="9" applyFont="1" applyAlignment="1">
      <alignment wrapText="1"/>
    </xf>
    <xf numFmtId="0" fontId="15" fillId="4" borderId="5" xfId="9" applyFont="1" applyFill="1" applyBorder="1"/>
    <xf numFmtId="0" fontId="10" fillId="2" borderId="5" xfId="9" applyFont="1" applyBorder="1" applyAlignment="1">
      <alignment vertical="top"/>
    </xf>
    <xf numFmtId="0" fontId="10" fillId="4" borderId="8" xfId="9" applyFont="1" applyFill="1" applyBorder="1"/>
    <xf numFmtId="0" fontId="13" fillId="4" borderId="1" xfId="9" applyFont="1" applyFill="1" applyBorder="1"/>
    <xf numFmtId="0" fontId="9" fillId="2" borderId="1" xfId="9" applyFont="1" applyBorder="1" applyAlignment="1">
      <alignment horizontal="left" vertical="center" wrapText="1"/>
    </xf>
    <xf numFmtId="0" fontId="15" fillId="2" borderId="1" xfId="9" applyFont="1" applyBorder="1"/>
    <xf numFmtId="0" fontId="9" fillId="2" borderId="1" xfId="5" applyFont="1"/>
    <xf numFmtId="0" fontId="15" fillId="2" borderId="1" xfId="5" applyFont="1"/>
    <xf numFmtId="0" fontId="9" fillId="2" borderId="1" xfId="5" applyBorder="1"/>
    <xf numFmtId="0" fontId="9" fillId="2" borderId="1" xfId="5" applyFont="1" applyBorder="1" applyAlignment="1">
      <alignment vertical="center" wrapText="1"/>
    </xf>
    <xf numFmtId="0" fontId="9" fillId="2" borderId="1" xfId="5" applyFont="1" applyAlignment="1">
      <alignment vertical="center" wrapText="1"/>
    </xf>
    <xf numFmtId="0" fontId="10" fillId="2" borderId="1" xfId="5" applyFont="1" applyBorder="1" applyAlignment="1">
      <alignment vertical="center" wrapText="1"/>
    </xf>
    <xf numFmtId="0" fontId="9" fillId="2" borderId="1" xfId="5" applyFont="1" applyBorder="1"/>
    <xf numFmtId="0" fontId="9" fillId="2" borderId="1" xfId="5" applyFill="1"/>
    <xf numFmtId="0" fontId="9" fillId="2" borderId="14" xfId="5" applyFont="1" applyFill="1" applyBorder="1" applyAlignment="1">
      <alignment horizontal="left" wrapText="1"/>
    </xf>
    <xf numFmtId="0" fontId="9" fillId="2" borderId="1" xfId="5" applyFont="1" applyFill="1" applyBorder="1" applyAlignment="1">
      <alignment horizontal="left" wrapText="1"/>
    </xf>
    <xf numFmtId="0" fontId="15" fillId="2" borderId="14" xfId="5" applyFont="1" applyFill="1" applyBorder="1" applyAlignment="1">
      <alignment horizontal="left" wrapText="1"/>
    </xf>
    <xf numFmtId="0" fontId="9" fillId="2" borderId="1" xfId="5" applyAlignment="1">
      <alignment wrapText="1"/>
    </xf>
    <xf numFmtId="0" fontId="26" fillId="2" borderId="5" xfId="8" applyFont="1" applyBorder="1" applyAlignment="1" applyProtection="1">
      <alignment horizontal="right"/>
    </xf>
    <xf numFmtId="0" fontId="20" fillId="5" borderId="1" xfId="8" applyFont="1" applyFill="1" applyBorder="1" applyAlignment="1" applyProtection="1">
      <alignment wrapText="1"/>
    </xf>
    <xf numFmtId="0" fontId="18" fillId="5" borderId="1" xfId="8" applyFont="1" applyFill="1" applyBorder="1" applyProtection="1"/>
    <xf numFmtId="0" fontId="20" fillId="5" borderId="1" xfId="8" applyFont="1" applyFill="1" applyBorder="1" applyAlignment="1" applyProtection="1">
      <alignment horizontal="right"/>
    </xf>
    <xf numFmtId="42" fontId="19" fillId="5" borderId="1" xfId="8" applyNumberFormat="1" applyFont="1" applyFill="1" applyBorder="1" applyProtection="1"/>
    <xf numFmtId="164" fontId="19" fillId="5" borderId="1" xfId="8" applyNumberFormat="1" applyFont="1" applyFill="1" applyBorder="1" applyProtection="1"/>
    <xf numFmtId="0" fontId="15" fillId="2" borderId="6" xfId="9" applyFont="1" applyBorder="1"/>
    <xf numFmtId="0" fontId="16" fillId="4" borderId="8" xfId="9" applyFont="1" applyFill="1" applyBorder="1" applyAlignment="1">
      <alignment wrapText="1"/>
    </xf>
    <xf numFmtId="0" fontId="9" fillId="2" borderId="1" xfId="5" applyAlignment="1"/>
    <xf numFmtId="0" fontId="15" fillId="2" borderId="1" xfId="1" applyFont="1" applyAlignment="1"/>
    <xf numFmtId="0" fontId="15" fillId="2" borderId="1" xfId="9" applyFont="1" applyBorder="1" applyAlignment="1">
      <alignment horizontal="left" vertical="center" wrapText="1"/>
    </xf>
    <xf numFmtId="0" fontId="15" fillId="2" borderId="1" xfId="9" applyFont="1" applyBorder="1" applyAlignment="1">
      <alignment wrapText="1"/>
    </xf>
    <xf numFmtId="0" fontId="0" fillId="0" borderId="0" xfId="0" applyAlignment="1"/>
    <xf numFmtId="0" fontId="0" fillId="0" borderId="0" xfId="0" applyFill="1" applyAlignment="1"/>
    <xf numFmtId="49" fontId="0" fillId="0" borderId="0" xfId="0" applyNumberFormat="1" applyAlignment="1"/>
    <xf numFmtId="0" fontId="24" fillId="2" borderId="1" xfId="16" applyAlignment="1" applyProtection="1">
      <alignment wrapText="1"/>
      <protection locked="0"/>
    </xf>
    <xf numFmtId="0" fontId="9" fillId="2" borderId="1" xfId="16" applyFont="1" applyAlignment="1" applyProtection="1">
      <alignment wrapText="1"/>
    </xf>
    <xf numFmtId="0" fontId="24" fillId="2" borderId="1" xfId="16" applyAlignment="1" applyProtection="1">
      <alignment wrapText="1"/>
    </xf>
    <xf numFmtId="0" fontId="24" fillId="2" borderId="1" xfId="16" applyProtection="1">
      <protection locked="0"/>
    </xf>
    <xf numFmtId="0" fontId="9" fillId="2" borderId="1" xfId="16" applyFont="1" applyFill="1" applyBorder="1" applyAlignment="1" applyProtection="1">
      <protection locked="0"/>
    </xf>
    <xf numFmtId="0" fontId="24" fillId="2" borderId="1" xfId="16" applyAlignment="1" applyProtection="1">
      <protection locked="0"/>
    </xf>
    <xf numFmtId="0" fontId="0" fillId="0" borderId="1" xfId="0" applyBorder="1" applyAlignment="1"/>
    <xf numFmtId="0" fontId="15" fillId="3" borderId="2" xfId="17" applyFont="1" applyFill="1" applyBorder="1" applyAlignment="1" applyProtection="1">
      <alignment wrapText="1"/>
    </xf>
    <xf numFmtId="0" fontId="9" fillId="0" borderId="1" xfId="5" applyFill="1" applyAlignment="1" applyProtection="1">
      <alignment wrapText="1"/>
    </xf>
    <xf numFmtId="0" fontId="27" fillId="0" borderId="0" xfId="0" applyFont="1" applyFill="1" applyProtection="1"/>
    <xf numFmtId="0" fontId="12" fillId="7" borderId="16" xfId="5" applyFont="1" applyFill="1" applyBorder="1" applyAlignment="1" applyProtection="1">
      <alignment wrapText="1"/>
      <protection locked="0"/>
    </xf>
    <xf numFmtId="0" fontId="12" fillId="7" borderId="1" xfId="16" applyFont="1" applyFill="1" applyBorder="1" applyAlignment="1" applyProtection="1">
      <alignment wrapText="1"/>
      <protection locked="0"/>
    </xf>
    <xf numFmtId="0" fontId="12" fillId="7" borderId="17" xfId="16" applyFont="1" applyFill="1" applyBorder="1" applyAlignment="1" applyProtection="1">
      <alignment wrapText="1"/>
      <protection locked="0"/>
    </xf>
    <xf numFmtId="0" fontId="9" fillId="2" borderId="1" xfId="16" applyFont="1" applyBorder="1" applyAlignment="1" applyProtection="1">
      <alignment wrapText="1"/>
    </xf>
    <xf numFmtId="0" fontId="9" fillId="0" borderId="1" xfId="16" applyFont="1" applyFill="1" applyAlignment="1" applyProtection="1">
      <alignment wrapText="1"/>
      <protection locked="0"/>
    </xf>
    <xf numFmtId="0" fontId="9" fillId="2" borderId="1" xfId="0" applyFont="1" applyFill="1" applyBorder="1" applyAlignment="1">
      <alignment horizontal="left"/>
    </xf>
    <xf numFmtId="0" fontId="0" fillId="0" borderId="1" xfId="0" applyBorder="1" applyAlignment="1">
      <alignment wrapText="1"/>
    </xf>
    <xf numFmtId="0" fontId="15" fillId="2" borderId="1" xfId="5" applyFont="1" applyAlignment="1" applyProtection="1">
      <alignment wrapText="1"/>
    </xf>
    <xf numFmtId="0" fontId="15" fillId="2" borderId="1" xfId="16" applyFont="1" applyAlignment="1" applyProtection="1">
      <alignment wrapText="1"/>
    </xf>
    <xf numFmtId="0" fontId="10" fillId="2" borderId="3" xfId="9" applyFont="1" applyBorder="1" applyAlignment="1">
      <alignment vertical="top" wrapText="1"/>
    </xf>
    <xf numFmtId="0" fontId="16" fillId="8" borderId="20" xfId="0" applyFont="1" applyFill="1" applyBorder="1" applyAlignment="1">
      <alignment horizontal="left" wrapText="1"/>
    </xf>
    <xf numFmtId="0" fontId="0" fillId="0" borderId="1" xfId="0" applyFill="1" applyBorder="1" applyAlignment="1"/>
    <xf numFmtId="49" fontId="0" fillId="0" borderId="1" xfId="0" applyNumberFormat="1" applyFill="1" applyBorder="1" applyAlignment="1"/>
    <xf numFmtId="0" fontId="9" fillId="0" borderId="1" xfId="0" applyFont="1" applyBorder="1" applyAlignment="1"/>
    <xf numFmtId="0" fontId="9" fillId="0" borderId="1" xfId="0" applyFont="1" applyFill="1" applyBorder="1" applyAlignment="1">
      <alignment horizontal="left"/>
    </xf>
    <xf numFmtId="0" fontId="9" fillId="8" borderId="1" xfId="0" applyFont="1" applyFill="1" applyBorder="1" applyAlignment="1">
      <alignment horizontal="left"/>
    </xf>
    <xf numFmtId="49" fontId="9" fillId="8" borderId="1" xfId="0" applyNumberFormat="1" applyFont="1" applyFill="1" applyBorder="1" applyAlignment="1">
      <alignment horizontal="left"/>
    </xf>
    <xf numFmtId="49" fontId="16" fillId="6" borderId="22" xfId="0" applyNumberFormat="1" applyFont="1" applyFill="1" applyBorder="1" applyAlignment="1">
      <alignment horizontal="left" wrapText="1"/>
    </xf>
    <xf numFmtId="0" fontId="16" fillId="9" borderId="20" xfId="0" applyFont="1" applyFill="1" applyBorder="1" applyAlignment="1">
      <alignment horizontal="left" wrapText="1"/>
    </xf>
    <xf numFmtId="49" fontId="9" fillId="0" borderId="1" xfId="0" applyNumberFormat="1" applyFont="1" applyFill="1" applyBorder="1" applyAlignment="1">
      <alignment horizontal="left"/>
    </xf>
    <xf numFmtId="0" fontId="9" fillId="9" borderId="1" xfId="0" applyFont="1" applyFill="1" applyBorder="1" applyAlignment="1">
      <alignment horizontal="left"/>
    </xf>
    <xf numFmtId="0" fontId="9" fillId="6" borderId="1" xfId="0" applyFont="1" applyFill="1" applyBorder="1" applyAlignment="1">
      <alignment horizontal="left"/>
    </xf>
    <xf numFmtId="0" fontId="16" fillId="11" borderId="20" xfId="0" applyFont="1" applyFill="1" applyBorder="1" applyAlignment="1">
      <alignment horizontal="left" wrapText="1"/>
    </xf>
    <xf numFmtId="0" fontId="9" fillId="11" borderId="1" xfId="0" applyFont="1" applyFill="1" applyBorder="1" applyAlignment="1">
      <alignment horizontal="left"/>
    </xf>
    <xf numFmtId="0" fontId="16" fillId="8" borderId="21" xfId="0" applyFont="1" applyFill="1" applyBorder="1" applyAlignment="1">
      <alignment horizontal="left" wrapText="1"/>
    </xf>
    <xf numFmtId="0" fontId="16" fillId="8" borderId="1" xfId="0" applyFont="1" applyFill="1" applyBorder="1" applyAlignment="1">
      <alignment horizontal="left" wrapText="1"/>
    </xf>
    <xf numFmtId="49" fontId="16" fillId="8" borderId="1" xfId="0" applyNumberFormat="1" applyFont="1" applyFill="1" applyBorder="1" applyAlignment="1">
      <alignment horizontal="left" wrapText="1"/>
    </xf>
    <xf numFmtId="49" fontId="12" fillId="0" borderId="1" xfId="0" applyNumberFormat="1" applyFont="1" applyFill="1" applyBorder="1" applyAlignment="1">
      <alignment horizontal="left"/>
    </xf>
    <xf numFmtId="0" fontId="12" fillId="8" borderId="1" xfId="0" applyFont="1" applyFill="1" applyBorder="1" applyAlignment="1">
      <alignment horizontal="left"/>
    </xf>
    <xf numFmtId="0" fontId="12" fillId="0" borderId="1" xfId="0" applyFont="1" applyFill="1" applyBorder="1" applyAlignment="1">
      <alignment horizontal="left"/>
    </xf>
    <xf numFmtId="49" fontId="12" fillId="8" borderId="1" xfId="0" applyNumberFormat="1" applyFont="1" applyFill="1" applyBorder="1" applyAlignment="1">
      <alignment horizontal="left"/>
    </xf>
    <xf numFmtId="0" fontId="12" fillId="11" borderId="1" xfId="0" applyFont="1" applyFill="1" applyBorder="1" applyAlignment="1">
      <alignment horizontal="left"/>
    </xf>
    <xf numFmtId="0" fontId="12" fillId="0" borderId="1" xfId="0" applyFont="1" applyBorder="1" applyAlignment="1"/>
    <xf numFmtId="0" fontId="15" fillId="3" borderId="23" xfId="17" applyFont="1" applyFill="1" applyBorder="1" applyAlignment="1" applyProtection="1">
      <alignment wrapText="1"/>
      <protection locked="0"/>
    </xf>
    <xf numFmtId="0" fontId="15" fillId="3" borderId="24" xfId="17" applyFont="1" applyFill="1" applyBorder="1" applyAlignment="1" applyProtection="1">
      <alignment wrapText="1"/>
      <protection locked="0"/>
    </xf>
    <xf numFmtId="0" fontId="15" fillId="3" borderId="25" xfId="17" applyFont="1" applyFill="1" applyBorder="1" applyAlignment="1" applyProtection="1">
      <alignment wrapText="1"/>
      <protection locked="0"/>
    </xf>
    <xf numFmtId="0" fontId="12" fillId="7" borderId="24" xfId="16" applyFont="1" applyFill="1" applyBorder="1" applyAlignment="1" applyProtection="1">
      <alignment wrapText="1"/>
      <protection locked="0"/>
    </xf>
    <xf numFmtId="0" fontId="12" fillId="7" borderId="18" xfId="5" applyFont="1" applyFill="1" applyBorder="1" applyAlignment="1" applyProtection="1">
      <alignment wrapText="1"/>
      <protection locked="0"/>
    </xf>
    <xf numFmtId="0" fontId="12" fillId="7" borderId="15" xfId="16" applyFont="1" applyFill="1" applyBorder="1" applyAlignment="1" applyProtection="1">
      <alignment wrapText="1"/>
      <protection locked="0"/>
    </xf>
    <xf numFmtId="0" fontId="12" fillId="7" borderId="19" xfId="16" applyFont="1" applyFill="1" applyBorder="1" applyAlignment="1" applyProtection="1">
      <alignment wrapText="1"/>
      <protection locked="0"/>
    </xf>
    <xf numFmtId="49" fontId="9" fillId="6" borderId="1" xfId="0" applyNumberFormat="1" applyFont="1" applyFill="1" applyBorder="1" applyAlignment="1">
      <alignment horizontal="left"/>
    </xf>
    <xf numFmtId="49" fontId="9" fillId="6" borderId="1" xfId="0" applyNumberFormat="1" applyFont="1" applyFill="1" applyBorder="1" applyAlignment="1">
      <alignment horizontal="left" vertical="top" wrapText="1"/>
    </xf>
    <xf numFmtId="0" fontId="9" fillId="8" borderId="1" xfId="0" applyFont="1" applyFill="1" applyBorder="1" applyAlignment="1">
      <alignment horizontal="left" vertical="top" wrapText="1"/>
    </xf>
    <xf numFmtId="49" fontId="9" fillId="8" borderId="1" xfId="0" applyNumberFormat="1" applyFont="1" applyFill="1" applyBorder="1" applyAlignment="1">
      <alignment horizontal="left" vertical="top" wrapText="1"/>
    </xf>
    <xf numFmtId="0" fontId="9" fillId="9" borderId="1" xfId="0" applyFont="1" applyFill="1" applyBorder="1" applyAlignment="1">
      <alignment horizontal="left" vertical="top" wrapText="1"/>
    </xf>
    <xf numFmtId="0" fontId="9" fillId="11"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16" fillId="4" borderId="7" xfId="9" applyFont="1" applyFill="1" applyBorder="1" applyAlignment="1">
      <alignment wrapText="1"/>
    </xf>
    <xf numFmtId="0" fontId="16" fillId="6" borderId="21" xfId="0" applyFont="1" applyFill="1" applyBorder="1" applyAlignment="1">
      <alignment horizontal="left" wrapText="1"/>
    </xf>
    <xf numFmtId="0" fontId="0" fillId="0" borderId="1" xfId="0" applyFill="1" applyBorder="1" applyAlignment="1">
      <alignment wrapText="1"/>
    </xf>
    <xf numFmtId="0" fontId="12" fillId="6" borderId="1" xfId="0" applyFont="1" applyFill="1" applyBorder="1" applyAlignment="1">
      <alignment horizontal="left" wrapText="1"/>
    </xf>
    <xf numFmtId="0" fontId="9" fillId="6" borderId="1" xfId="0" applyFont="1" applyFill="1" applyBorder="1" applyAlignment="1">
      <alignment horizontal="left" wrapText="1"/>
    </xf>
    <xf numFmtId="0" fontId="0" fillId="0" borderId="0" xfId="0" applyAlignment="1">
      <alignment wrapText="1"/>
    </xf>
    <xf numFmtId="0" fontId="10" fillId="2" borderId="1" xfId="0" applyFont="1" applyFill="1" applyBorder="1" applyAlignment="1">
      <alignment horizontal="left"/>
    </xf>
    <xf numFmtId="0" fontId="0" fillId="2" borderId="0" xfId="0" applyFill="1" applyAlignment="1">
      <alignment horizontal="left"/>
    </xf>
    <xf numFmtId="0" fontId="0" fillId="2" borderId="0" xfId="0" applyFill="1"/>
    <xf numFmtId="49" fontId="9" fillId="0" borderId="0" xfId="0" applyNumberFormat="1" applyFont="1" applyFill="1" applyAlignment="1">
      <alignment horizontal="left"/>
    </xf>
    <xf numFmtId="0" fontId="9" fillId="0" borderId="0" xfId="0" applyFont="1" applyFill="1" applyAlignment="1">
      <alignment horizontal="left"/>
    </xf>
    <xf numFmtId="0" fontId="9" fillId="8" borderId="0" xfId="0" applyFont="1" applyFill="1" applyAlignment="1">
      <alignment horizontal="left"/>
    </xf>
    <xf numFmtId="0" fontId="9" fillId="11" borderId="0" xfId="0" applyFont="1" applyFill="1" applyAlignment="1">
      <alignment horizontal="left"/>
    </xf>
    <xf numFmtId="0" fontId="9" fillId="6" borderId="0" xfId="0" applyFont="1" applyFill="1" applyAlignment="1">
      <alignment horizontal="left" wrapText="1"/>
    </xf>
    <xf numFmtId="0" fontId="9" fillId="3" borderId="1" xfId="0" applyFont="1" applyFill="1" applyBorder="1" applyAlignment="1">
      <alignment horizontal="left"/>
    </xf>
    <xf numFmtId="0" fontId="9" fillId="3" borderId="0" xfId="0" applyFont="1" applyFill="1" applyAlignment="1">
      <alignment horizontal="left"/>
    </xf>
    <xf numFmtId="0" fontId="32" fillId="3" borderId="1" xfId="0" applyFont="1" applyFill="1" applyBorder="1"/>
    <xf numFmtId="0" fontId="33" fillId="3" borderId="1" xfId="0" applyFont="1" applyFill="1" applyBorder="1"/>
    <xf numFmtId="0" fontId="0" fillId="2" borderId="1" xfId="0" applyFill="1" applyBorder="1" applyAlignment="1">
      <alignment vertical="top"/>
    </xf>
    <xf numFmtId="0" fontId="9" fillId="3" borderId="1" xfId="3" applyFont="1" applyFill="1" applyBorder="1" applyAlignment="1" applyProtection="1">
      <alignment vertical="center"/>
    </xf>
    <xf numFmtId="0" fontId="36" fillId="3" borderId="1" xfId="0" applyFont="1" applyFill="1" applyBorder="1"/>
    <xf numFmtId="0" fontId="9" fillId="3" borderId="1" xfId="0" applyFont="1" applyFill="1" applyBorder="1"/>
    <xf numFmtId="0" fontId="37" fillId="3" borderId="1" xfId="3" applyFont="1" applyFill="1" applyBorder="1" applyAlignment="1" applyProtection="1"/>
    <xf numFmtId="0" fontId="38" fillId="3" borderId="1" xfId="0" applyFont="1" applyFill="1" applyBorder="1"/>
    <xf numFmtId="0" fontId="39" fillId="3" borderId="1" xfId="0" applyFont="1" applyFill="1" applyBorder="1"/>
    <xf numFmtId="0" fontId="9" fillId="2" borderId="1" xfId="0" applyFont="1" applyFill="1" applyBorder="1"/>
    <xf numFmtId="0" fontId="9" fillId="0" borderId="1" xfId="0" applyFont="1" applyFill="1" applyBorder="1"/>
    <xf numFmtId="0" fontId="15" fillId="0" borderId="1" xfId="0" applyFont="1" applyBorder="1"/>
    <xf numFmtId="0" fontId="9" fillId="12" borderId="1" xfId="0" applyFont="1" applyFill="1" applyBorder="1"/>
    <xf numFmtId="0" fontId="15" fillId="12" borderId="1" xfId="0" applyFont="1" applyFill="1" applyBorder="1"/>
    <xf numFmtId="0" fontId="9" fillId="6" borderId="1" xfId="0" applyFont="1" applyFill="1" applyBorder="1"/>
    <xf numFmtId="0" fontId="9" fillId="0" borderId="1" xfId="0" applyFont="1" applyFill="1" applyBorder="1" applyAlignment="1">
      <alignment vertical="top"/>
    </xf>
    <xf numFmtId="0" fontId="9" fillId="2" borderId="1" xfId="0" applyFont="1" applyFill="1" applyBorder="1" applyAlignment="1">
      <alignment vertical="top"/>
    </xf>
    <xf numFmtId="0" fontId="9" fillId="0" borderId="1" xfId="0" applyFont="1" applyBorder="1"/>
    <xf numFmtId="165" fontId="9" fillId="6" borderId="1" xfId="0" applyNumberFormat="1" applyFont="1" applyFill="1" applyBorder="1" applyAlignment="1">
      <alignment horizontal="left" vertical="top"/>
    </xf>
    <xf numFmtId="0" fontId="9" fillId="0" borderId="1" xfId="0" applyFont="1" applyFill="1" applyBorder="1" applyAlignment="1">
      <alignment vertical="center"/>
    </xf>
    <xf numFmtId="0" fontId="9" fillId="6" borderId="1" xfId="0" applyFont="1" applyFill="1" applyBorder="1" applyAlignment="1">
      <alignment vertical="top"/>
    </xf>
    <xf numFmtId="0" fontId="39" fillId="0" borderId="1" xfId="0" applyFont="1" applyBorder="1"/>
    <xf numFmtId="0" fontId="40" fillId="0" borderId="1" xfId="0" applyFont="1" applyBorder="1"/>
    <xf numFmtId="0" fontId="39" fillId="0" borderId="1" xfId="0" applyFont="1" applyFill="1" applyBorder="1"/>
    <xf numFmtId="0" fontId="40" fillId="2" borderId="1" xfId="0" applyFont="1" applyFill="1" applyBorder="1"/>
    <xf numFmtId="0" fontId="41" fillId="0" borderId="1" xfId="0" applyFont="1" applyFill="1" applyBorder="1" applyAlignment="1">
      <alignment vertical="center"/>
    </xf>
    <xf numFmtId="0" fontId="0" fillId="12" borderId="1" xfId="0" applyFont="1" applyFill="1" applyBorder="1" applyAlignment="1">
      <alignment vertical="top"/>
    </xf>
    <xf numFmtId="0" fontId="0" fillId="12" borderId="1" xfId="0" applyFill="1" applyBorder="1"/>
    <xf numFmtId="0" fontId="39" fillId="12" borderId="26" xfId="0" applyFont="1" applyFill="1" applyBorder="1"/>
    <xf numFmtId="0" fontId="9" fillId="12" borderId="1" xfId="0" applyFont="1" applyFill="1" applyBorder="1" applyAlignment="1">
      <alignment vertical="top"/>
    </xf>
    <xf numFmtId="0" fontId="9" fillId="12" borderId="1" xfId="0" applyFont="1" applyFill="1" applyBorder="1" applyAlignment="1">
      <alignment vertical="center"/>
    </xf>
    <xf numFmtId="0" fontId="39" fillId="12" borderId="1" xfId="0" applyFont="1" applyFill="1" applyBorder="1"/>
    <xf numFmtId="0" fontId="41" fillId="12" borderId="1" xfId="0" applyFont="1" applyFill="1" applyBorder="1"/>
    <xf numFmtId="17" fontId="0" fillId="12" borderId="1" xfId="0" applyNumberFormat="1" applyFill="1" applyBorder="1"/>
    <xf numFmtId="17" fontId="9" fillId="12" borderId="1" xfId="0" applyNumberFormat="1" applyFont="1" applyFill="1" applyBorder="1"/>
    <xf numFmtId="0" fontId="18" fillId="12" borderId="1" xfId="0" applyFont="1" applyFill="1" applyBorder="1"/>
    <xf numFmtId="0" fontId="0" fillId="12" borderId="26" xfId="0" applyFill="1" applyBorder="1"/>
    <xf numFmtId="0" fontId="34" fillId="12" borderId="1" xfId="0" applyFont="1" applyFill="1" applyBorder="1"/>
    <xf numFmtId="14" fontId="0" fillId="12" borderId="1" xfId="0" applyNumberFormat="1" applyFill="1" applyBorder="1"/>
    <xf numFmtId="2" fontId="12" fillId="9" borderId="1" xfId="0" applyNumberFormat="1" applyFont="1" applyFill="1" applyBorder="1" applyAlignment="1">
      <alignment horizontal="left"/>
    </xf>
    <xf numFmtId="2" fontId="0" fillId="9" borderId="1" xfId="0" applyNumberFormat="1" applyFill="1" applyBorder="1" applyAlignment="1">
      <alignment horizontal="left"/>
    </xf>
    <xf numFmtId="2" fontId="35" fillId="9" borderId="1" xfId="0" applyNumberFormat="1" applyFont="1" applyFill="1" applyBorder="1" applyAlignment="1">
      <alignment horizontal="left"/>
    </xf>
    <xf numFmtId="2" fontId="18" fillId="9" borderId="1" xfId="0" applyNumberFormat="1" applyFont="1" applyFill="1" applyBorder="1" applyAlignment="1">
      <alignment horizontal="left"/>
    </xf>
    <xf numFmtId="0" fontId="15" fillId="3" borderId="1" xfId="0" applyFont="1" applyFill="1" applyBorder="1"/>
    <xf numFmtId="0" fontId="9" fillId="12" borderId="0" xfId="0" applyFont="1" applyFill="1" applyAlignment="1">
      <alignment horizontal="left"/>
    </xf>
    <xf numFmtId="49" fontId="9" fillId="8" borderId="0" xfId="0" applyNumberFormat="1" applyFont="1" applyFill="1" applyAlignment="1">
      <alignment horizontal="left"/>
    </xf>
    <xf numFmtId="2" fontId="9" fillId="9" borderId="0" xfId="0" applyNumberFormat="1" applyFont="1" applyFill="1" applyAlignment="1">
      <alignment horizontal="left"/>
    </xf>
    <xf numFmtId="0" fontId="9" fillId="8" borderId="1" xfId="3" applyFont="1" applyFill="1" applyBorder="1" applyAlignment="1" applyProtection="1">
      <alignment horizontal="left"/>
    </xf>
    <xf numFmtId="0" fontId="37" fillId="3" borderId="1" xfId="0" applyFont="1" applyFill="1" applyBorder="1"/>
    <xf numFmtId="0" fontId="18" fillId="0" borderId="1" xfId="0" applyFont="1" applyFill="1" applyBorder="1" applyAlignment="1">
      <alignment vertical="top"/>
    </xf>
    <xf numFmtId="0" fontId="0" fillId="0" borderId="1" xfId="0" applyFont="1" applyFill="1" applyBorder="1"/>
    <xf numFmtId="0" fontId="0" fillId="0" borderId="1" xfId="0" applyFill="1" applyBorder="1"/>
    <xf numFmtId="0" fontId="38" fillId="0" borderId="1" xfId="0" applyFont="1" applyFill="1" applyBorder="1"/>
    <xf numFmtId="0" fontId="42" fillId="0" borderId="1" xfId="0" applyFont="1" applyFill="1" applyBorder="1"/>
    <xf numFmtId="0" fontId="0" fillId="0" borderId="1" xfId="0" applyFont="1" applyFill="1" applyBorder="1" applyAlignment="1">
      <alignment vertical="top"/>
    </xf>
    <xf numFmtId="0" fontId="43" fillId="0" borderId="1" xfId="0" applyFont="1" applyFill="1" applyBorder="1"/>
    <xf numFmtId="0" fontId="0" fillId="3" borderId="1" xfId="0" applyFill="1" applyBorder="1"/>
    <xf numFmtId="0" fontId="18" fillId="3" borderId="1" xfId="0" applyFont="1" applyFill="1" applyBorder="1" applyAlignment="1">
      <alignment vertical="top"/>
    </xf>
    <xf numFmtId="0" fontId="0" fillId="3" borderId="1" xfId="0" applyFont="1" applyFill="1" applyBorder="1"/>
    <xf numFmtId="17" fontId="0" fillId="3" borderId="1" xfId="0" applyNumberFormat="1" applyFont="1" applyFill="1" applyBorder="1"/>
    <xf numFmtId="0" fontId="18" fillId="3" borderId="1" xfId="0" applyFont="1" applyFill="1" applyBorder="1"/>
    <xf numFmtId="17" fontId="18" fillId="3" borderId="1" xfId="0" applyNumberFormat="1" applyFont="1" applyFill="1" applyBorder="1"/>
    <xf numFmtId="0" fontId="9" fillId="13" borderId="1" xfId="0" applyFont="1" applyFill="1" applyBorder="1"/>
    <xf numFmtId="17" fontId="9" fillId="13" borderId="1" xfId="0" applyNumberFormat="1" applyFont="1" applyFill="1" applyBorder="1"/>
    <xf numFmtId="0" fontId="18" fillId="13" borderId="1" xfId="0" applyFont="1" applyFill="1" applyBorder="1"/>
    <xf numFmtId="0" fontId="12" fillId="15" borderId="1" xfId="0" applyFont="1" applyFill="1" applyBorder="1" applyAlignment="1">
      <alignment horizontal="left"/>
    </xf>
    <xf numFmtId="49" fontId="12" fillId="15" borderId="1" xfId="0" applyNumberFormat="1" applyFont="1" applyFill="1" applyBorder="1" applyAlignment="1">
      <alignment horizontal="left"/>
    </xf>
    <xf numFmtId="0" fontId="9" fillId="15" borderId="1" xfId="0" applyFont="1" applyFill="1" applyBorder="1" applyAlignment="1">
      <alignment horizontal="left"/>
    </xf>
    <xf numFmtId="0" fontId="0" fillId="3" borderId="1" xfId="0" applyFont="1" applyFill="1" applyBorder="1" applyAlignment="1">
      <alignment vertical="top"/>
    </xf>
    <xf numFmtId="0" fontId="0" fillId="3" borderId="0" xfId="0" applyFill="1"/>
    <xf numFmtId="0" fontId="44" fillId="3" borderId="1" xfId="0" applyFont="1" applyFill="1" applyBorder="1"/>
    <xf numFmtId="14" fontId="18" fillId="3" borderId="1" xfId="0" applyNumberFormat="1" applyFont="1" applyFill="1" applyBorder="1" applyAlignment="1">
      <alignment vertical="top"/>
    </xf>
    <xf numFmtId="14" fontId="0" fillId="3" borderId="1" xfId="0" applyNumberFormat="1" applyFill="1" applyBorder="1"/>
    <xf numFmtId="4" fontId="18" fillId="3" borderId="1" xfId="0" applyNumberFormat="1" applyFont="1" applyFill="1" applyBorder="1" applyAlignment="1">
      <alignment horizontal="left" vertical="top"/>
    </xf>
    <xf numFmtId="4" fontId="0" fillId="3" borderId="1" xfId="0" applyNumberFormat="1" applyFont="1" applyFill="1" applyBorder="1" applyAlignment="1">
      <alignment horizontal="left"/>
    </xf>
    <xf numFmtId="4" fontId="0" fillId="3" borderId="1" xfId="0" applyNumberFormat="1" applyFill="1" applyBorder="1" applyAlignment="1">
      <alignment horizontal="left"/>
    </xf>
    <xf numFmtId="4" fontId="18" fillId="14" borderId="1" xfId="0" applyNumberFormat="1" applyFont="1" applyFill="1" applyBorder="1" applyAlignment="1">
      <alignment horizontal="left" vertical="top"/>
    </xf>
    <xf numFmtId="14" fontId="18" fillId="14" borderId="1" xfId="0" applyNumberFormat="1" applyFont="1" applyFill="1" applyBorder="1" applyAlignment="1">
      <alignment vertical="top"/>
    </xf>
    <xf numFmtId="165" fontId="18" fillId="9" borderId="1" xfId="0" applyNumberFormat="1" applyFont="1" applyFill="1" applyBorder="1" applyAlignment="1">
      <alignment vertical="top"/>
    </xf>
    <xf numFmtId="165" fontId="0" fillId="9" borderId="1" xfId="0" applyNumberFormat="1" applyFill="1" applyBorder="1"/>
    <xf numFmtId="4" fontId="18" fillId="9" borderId="1" xfId="0" applyNumberFormat="1" applyFont="1" applyFill="1" applyBorder="1" applyAlignment="1">
      <alignment horizontal="left" vertical="top"/>
    </xf>
    <xf numFmtId="4" fontId="0" fillId="9" borderId="1" xfId="0" applyNumberFormat="1" applyFont="1" applyFill="1" applyBorder="1" applyAlignment="1">
      <alignment horizontal="left"/>
    </xf>
    <xf numFmtId="4" fontId="0" fillId="9" borderId="1" xfId="0" applyNumberFormat="1" applyFill="1" applyBorder="1" applyAlignment="1">
      <alignment horizontal="left"/>
    </xf>
    <xf numFmtId="0" fontId="45"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41" fillId="3" borderId="1" xfId="0" applyFont="1" applyFill="1" applyBorder="1" applyAlignment="1">
      <alignment horizontal="left" vertical="top" wrapText="1"/>
    </xf>
    <xf numFmtId="0" fontId="41" fillId="0" borderId="0" xfId="0" applyFont="1"/>
    <xf numFmtId="0" fontId="41" fillId="0" borderId="1" xfId="0" applyFont="1" applyFill="1" applyBorder="1"/>
    <xf numFmtId="0" fontId="45" fillId="3" borderId="0" xfId="0" applyFont="1" applyFill="1" applyAlignment="1">
      <alignment vertical="top"/>
    </xf>
    <xf numFmtId="0" fontId="41" fillId="3" borderId="1" xfId="0" applyFont="1" applyFill="1" applyBorder="1"/>
    <xf numFmtId="0" fontId="45" fillId="3" borderId="1" xfId="0" applyFont="1" applyFill="1" applyBorder="1"/>
    <xf numFmtId="0" fontId="45" fillId="3" borderId="1" xfId="0" applyFont="1" applyFill="1" applyBorder="1" applyAlignment="1">
      <alignment vertical="top"/>
    </xf>
    <xf numFmtId="0" fontId="0" fillId="3" borderId="0" xfId="0" applyFill="1" applyAlignment="1">
      <alignment vertical="top"/>
    </xf>
    <xf numFmtId="14" fontId="0" fillId="3" borderId="1" xfId="0" applyNumberFormat="1" applyFill="1" applyBorder="1" applyAlignment="1">
      <alignment horizontal="left" vertical="top" wrapText="1"/>
    </xf>
    <xf numFmtId="14" fontId="41" fillId="3" borderId="1" xfId="0" applyNumberFormat="1" applyFont="1" applyFill="1" applyBorder="1" applyAlignment="1">
      <alignment horizontal="left" vertical="top" wrapText="1"/>
    </xf>
    <xf numFmtId="14" fontId="45" fillId="3" borderId="1" xfId="0" applyNumberFormat="1" applyFont="1" applyFill="1" applyBorder="1" applyAlignment="1">
      <alignment horizontal="left" vertical="top" wrapText="1"/>
    </xf>
    <xf numFmtId="0" fontId="45" fillId="3" borderId="1" xfId="0" applyFont="1" applyFill="1" applyBorder="1" applyAlignment="1">
      <alignment vertical="center"/>
    </xf>
    <xf numFmtId="0" fontId="41" fillId="0" borderId="0" xfId="0" applyFont="1" applyAlignment="1">
      <alignment vertical="top"/>
    </xf>
    <xf numFmtId="0" fontId="45" fillId="3" borderId="0" xfId="0" applyFont="1" applyFill="1" applyAlignment="1">
      <alignment vertical="center"/>
    </xf>
    <xf numFmtId="14" fontId="9" fillId="3" borderId="1" xfId="0" applyNumberFormat="1" applyFont="1" applyFill="1" applyBorder="1"/>
    <xf numFmtId="14" fontId="9" fillId="3" borderId="1" xfId="0" applyNumberFormat="1" applyFont="1" applyFill="1" applyBorder="1" applyAlignment="1">
      <alignment vertical="top"/>
    </xf>
    <xf numFmtId="17" fontId="0" fillId="3" borderId="1" xfId="0" applyNumberFormat="1" applyFill="1" applyBorder="1"/>
    <xf numFmtId="14" fontId="0" fillId="3" borderId="1" xfId="0" applyNumberFormat="1" applyFill="1" applyBorder="1" applyAlignment="1">
      <alignment horizontal="left"/>
    </xf>
    <xf numFmtId="0" fontId="46" fillId="0" borderId="1" xfId="0" applyFont="1" applyBorder="1"/>
    <xf numFmtId="0" fontId="9" fillId="3" borderId="0" xfId="0" applyFont="1" applyFill="1"/>
    <xf numFmtId="14" fontId="0" fillId="3" borderId="0" xfId="0" applyNumberFormat="1" applyFill="1" applyAlignment="1">
      <alignment horizontal="left"/>
    </xf>
    <xf numFmtId="14" fontId="45" fillId="3" borderId="0" xfId="0" applyNumberFormat="1" applyFont="1" applyFill="1" applyAlignment="1">
      <alignment horizontal="left" vertical="top" wrapText="1"/>
    </xf>
    <xf numFmtId="4" fontId="24" fillId="7" borderId="9" xfId="16" applyNumberFormat="1" applyFill="1" applyBorder="1" applyAlignment="1" applyProtection="1">
      <alignment wrapText="1"/>
      <protection locked="0"/>
    </xf>
    <xf numFmtId="0" fontId="47" fillId="3" borderId="0" xfId="0" applyFont="1" applyFill="1" applyAlignment="1">
      <alignment horizontal="left"/>
    </xf>
    <xf numFmtId="0" fontId="47" fillId="3" borderId="0" xfId="0" applyFont="1" applyFill="1" applyBorder="1" applyAlignment="1">
      <alignment horizontal="left"/>
    </xf>
    <xf numFmtId="4" fontId="0" fillId="12" borderId="1" xfId="0" applyNumberFormat="1" applyFill="1" applyBorder="1" applyAlignment="1">
      <alignment horizontal="left"/>
    </xf>
    <xf numFmtId="14" fontId="0" fillId="12" borderId="1" xfId="0" applyNumberFormat="1" applyFill="1" applyBorder="1" applyAlignment="1">
      <alignment horizontal="left"/>
    </xf>
    <xf numFmtId="49" fontId="48" fillId="0" borderId="1" xfId="0" applyNumberFormat="1" applyFont="1" applyFill="1" applyBorder="1" applyAlignment="1">
      <alignment horizontal="left"/>
    </xf>
    <xf numFmtId="165" fontId="18" fillId="9" borderId="1" xfId="0" applyNumberFormat="1" applyFont="1" applyFill="1" applyBorder="1" applyAlignment="1">
      <alignment horizontal="left" vertical="top"/>
    </xf>
    <xf numFmtId="49" fontId="9" fillId="0" borderId="0" xfId="0" applyNumberFormat="1" applyFont="1" applyFill="1" applyBorder="1" applyAlignment="1">
      <alignment horizontal="left"/>
    </xf>
    <xf numFmtId="0" fontId="9" fillId="3" borderId="0" xfId="0" applyFont="1" applyFill="1" applyBorder="1" applyAlignment="1">
      <alignment horizontal="left"/>
    </xf>
    <xf numFmtId="0" fontId="9" fillId="8" borderId="0" xfId="0" applyFont="1" applyFill="1" applyBorder="1" applyAlignment="1">
      <alignment horizontal="left"/>
    </xf>
    <xf numFmtId="0" fontId="9" fillId="0" borderId="0" xfId="0" applyFont="1" applyFill="1" applyBorder="1" applyAlignment="1">
      <alignment horizontal="left"/>
    </xf>
    <xf numFmtId="0" fontId="9" fillId="11" borderId="0" xfId="0" applyFont="1" applyFill="1" applyBorder="1" applyAlignment="1">
      <alignment horizontal="left"/>
    </xf>
    <xf numFmtId="0" fontId="9" fillId="6" borderId="0" xfId="0" applyFont="1" applyFill="1" applyBorder="1" applyAlignment="1">
      <alignment horizontal="left" wrapText="1"/>
    </xf>
    <xf numFmtId="4" fontId="12" fillId="9" borderId="1" xfId="0" applyNumberFormat="1" applyFont="1" applyFill="1" applyBorder="1" applyAlignment="1">
      <alignment horizontal="left"/>
    </xf>
    <xf numFmtId="4" fontId="9" fillId="9" borderId="0" xfId="0" applyNumberFormat="1" applyFont="1" applyFill="1" applyAlignment="1">
      <alignment horizontal="left"/>
    </xf>
    <xf numFmtId="4" fontId="12" fillId="15" borderId="1" xfId="0" applyNumberFormat="1" applyFont="1" applyFill="1" applyBorder="1" applyAlignment="1">
      <alignment horizontal="left"/>
    </xf>
    <xf numFmtId="4" fontId="9" fillId="8" borderId="0" xfId="0" applyNumberFormat="1" applyFont="1" applyFill="1" applyAlignment="1">
      <alignment horizontal="left"/>
    </xf>
    <xf numFmtId="4" fontId="12" fillId="7" borderId="23" xfId="5" applyNumberFormat="1" applyFont="1" applyFill="1" applyBorder="1" applyAlignment="1" applyProtection="1">
      <alignment wrapText="1"/>
      <protection locked="0"/>
    </xf>
    <xf numFmtId="4" fontId="12" fillId="7" borderId="16" xfId="5" applyNumberFormat="1" applyFont="1" applyFill="1" applyBorder="1" applyAlignment="1" applyProtection="1">
      <alignment wrapText="1"/>
      <protection locked="0"/>
    </xf>
    <xf numFmtId="4" fontId="12" fillId="7" borderId="25" xfId="16" applyNumberFormat="1" applyFont="1" applyFill="1" applyBorder="1" applyAlignment="1" applyProtection="1">
      <alignment wrapText="1"/>
      <protection locked="0"/>
    </xf>
    <xf numFmtId="4" fontId="12" fillId="7" borderId="17" xfId="16" applyNumberFormat="1" applyFont="1" applyFill="1" applyBorder="1" applyAlignment="1" applyProtection="1">
      <alignment wrapText="1"/>
      <protection locked="0"/>
    </xf>
    <xf numFmtId="4" fontId="24" fillId="7" borderId="10" xfId="16" applyNumberFormat="1" applyFill="1" applyBorder="1" applyAlignment="1" applyProtection="1">
      <alignment wrapText="1"/>
      <protection locked="0"/>
    </xf>
    <xf numFmtId="4" fontId="15" fillId="2" borderId="1" xfId="5" applyNumberFormat="1" applyFont="1" applyAlignment="1" applyProtection="1">
      <alignment wrapText="1"/>
    </xf>
    <xf numFmtId="4" fontId="15" fillId="2" borderId="1" xfId="16" applyNumberFormat="1" applyFont="1" applyAlignment="1" applyProtection="1">
      <alignment wrapText="1"/>
    </xf>
    <xf numFmtId="4" fontId="48" fillId="2" borderId="1" xfId="5" applyNumberFormat="1" applyFont="1" applyAlignment="1" applyProtection="1">
      <alignment wrapText="1"/>
    </xf>
    <xf numFmtId="0" fontId="9" fillId="3" borderId="1" xfId="0" applyFont="1" applyFill="1" applyBorder="1" applyAlignment="1"/>
    <xf numFmtId="0" fontId="9" fillId="3" borderId="1" xfId="0" applyFont="1" applyFill="1" applyBorder="1" applyAlignment="1">
      <alignment horizontal="left" vertical="top" wrapText="1"/>
    </xf>
    <xf numFmtId="0" fontId="9" fillId="3" borderId="1" xfId="0" applyFont="1" applyFill="1" applyBorder="1" applyAlignment="1">
      <alignment vertical="top"/>
    </xf>
    <xf numFmtId="0" fontId="39" fillId="3" borderId="1" xfId="0" applyFont="1" applyFill="1" applyBorder="1" applyAlignment="1">
      <alignment horizontal="left" vertical="top" wrapText="1"/>
    </xf>
    <xf numFmtId="0" fontId="41" fillId="3" borderId="1" xfId="0" applyFont="1" applyFill="1" applyBorder="1" applyAlignment="1">
      <alignment vertical="center"/>
    </xf>
    <xf numFmtId="0" fontId="9" fillId="0" borderId="0" xfId="0" applyFont="1"/>
    <xf numFmtId="0" fontId="9" fillId="0" borderId="0" xfId="0" applyFont="1" applyAlignment="1">
      <alignment vertical="top"/>
    </xf>
    <xf numFmtId="0" fontId="39" fillId="0" borderId="0" xfId="0" applyFont="1" applyAlignment="1">
      <alignment vertical="top"/>
    </xf>
    <xf numFmtId="0" fontId="41" fillId="0" borderId="0" xfId="0" applyFont="1" applyAlignment="1">
      <alignment vertical="center"/>
    </xf>
    <xf numFmtId="10" fontId="18" fillId="6" borderId="12" xfId="8" applyNumberFormat="1" applyFont="1" applyFill="1" applyBorder="1" applyProtection="1"/>
    <xf numFmtId="166" fontId="18" fillId="7" borderId="2" xfId="8" applyNumberFormat="1" applyFont="1" applyFill="1" applyBorder="1" applyProtection="1">
      <protection locked="0"/>
    </xf>
    <xf numFmtId="166" fontId="18" fillId="7" borderId="1" xfId="8" applyNumberFormat="1" applyFont="1" applyFill="1" applyBorder="1" applyProtection="1">
      <protection locked="0"/>
    </xf>
    <xf numFmtId="166" fontId="18" fillId="6" borderId="1" xfId="8" applyNumberFormat="1" applyFont="1" applyFill="1" applyBorder="1" applyProtection="1"/>
    <xf numFmtId="166" fontId="18" fillId="6" borderId="10" xfId="8" applyNumberFormat="1" applyFont="1" applyFill="1" applyBorder="1" applyProtection="1"/>
    <xf numFmtId="166" fontId="18" fillId="6" borderId="2" xfId="8" applyNumberFormat="1" applyFont="1" applyFill="1" applyBorder="1" applyProtection="1"/>
    <xf numFmtId="166" fontId="18" fillId="6" borderId="12" xfId="8" applyNumberFormat="1" applyFont="1" applyFill="1" applyBorder="1" applyProtection="1"/>
    <xf numFmtId="166" fontId="18" fillId="3" borderId="2" xfId="8" applyNumberFormat="1" applyFont="1" applyFill="1" applyBorder="1" applyProtection="1"/>
    <xf numFmtId="166" fontId="18" fillId="3" borderId="12" xfId="8" applyNumberFormat="1" applyFont="1" applyFill="1" applyBorder="1" applyProtection="1"/>
    <xf numFmtId="166" fontId="18" fillId="7" borderId="10" xfId="8" applyNumberFormat="1" applyFont="1" applyFill="1" applyBorder="1" applyProtection="1">
      <protection locked="0"/>
    </xf>
    <xf numFmtId="166" fontId="20" fillId="6" borderId="10" xfId="8" applyNumberFormat="1" applyFont="1" applyFill="1" applyBorder="1" applyProtection="1"/>
    <xf numFmtId="166" fontId="18" fillId="7" borderId="6" xfId="8" applyNumberFormat="1" applyFont="1" applyFill="1" applyBorder="1" applyProtection="1">
      <protection locked="0"/>
    </xf>
    <xf numFmtId="17" fontId="9" fillId="3" borderId="1" xfId="0" applyNumberFormat="1" applyFont="1" applyFill="1" applyBorder="1" applyAlignment="1">
      <alignment vertical="top"/>
    </xf>
    <xf numFmtId="0" fontId="18" fillId="5" borderId="1" xfId="8" applyFont="1" applyFill="1" applyProtection="1">
      <protection locked="0"/>
    </xf>
    <xf numFmtId="166" fontId="35" fillId="3" borderId="12" xfId="8" applyNumberFormat="1" applyFont="1" applyFill="1" applyBorder="1" applyProtection="1"/>
    <xf numFmtId="44" fontId="18" fillId="5" borderId="1" xfId="8" applyNumberFormat="1" applyFont="1" applyFill="1" applyProtection="1"/>
    <xf numFmtId="9" fontId="18" fillId="5" borderId="1" xfId="18" applyFont="1" applyFill="1" applyBorder="1" applyProtection="1"/>
    <xf numFmtId="0" fontId="11" fillId="0" borderId="9" xfId="0" applyFont="1" applyBorder="1" applyAlignment="1">
      <alignment wrapText="1"/>
    </xf>
    <xf numFmtId="0" fontId="11" fillId="0" borderId="1" xfId="0" applyFont="1" applyBorder="1" applyAlignment="1">
      <alignment wrapText="1"/>
    </xf>
    <xf numFmtId="0" fontId="11" fillId="0" borderId="10" xfId="0" applyFont="1" applyBorder="1" applyAlignment="1">
      <alignment wrapText="1"/>
    </xf>
    <xf numFmtId="0" fontId="0" fillId="0" borderId="9" xfId="0" applyBorder="1" applyAlignment="1">
      <alignment wrapText="1"/>
    </xf>
    <xf numFmtId="0" fontId="0" fillId="0" borderId="1" xfId="0" applyBorder="1" applyAlignment="1">
      <alignment wrapText="1"/>
    </xf>
    <xf numFmtId="0" fontId="0" fillId="0" borderId="10" xfId="0" applyBorder="1" applyAlignment="1">
      <alignment wrapText="1"/>
    </xf>
    <xf numFmtId="0" fontId="0" fillId="0" borderId="9" xfId="0" applyBorder="1" applyAlignment="1">
      <alignment vertical="center"/>
    </xf>
    <xf numFmtId="0" fontId="0" fillId="0" borderId="1" xfId="0" applyBorder="1" applyAlignment="1">
      <alignment vertical="center"/>
    </xf>
    <xf numFmtId="0" fontId="0" fillId="0" borderId="10" xfId="0" applyBorder="1" applyAlignment="1">
      <alignment vertical="center"/>
    </xf>
    <xf numFmtId="0" fontId="0" fillId="0" borderId="11" xfId="0" applyBorder="1" applyAlignment="1">
      <alignment vertical="center" wrapText="1"/>
    </xf>
    <xf numFmtId="0" fontId="0" fillId="0" borderId="2" xfId="0" applyBorder="1" applyAlignment="1">
      <alignment vertical="center" wrapText="1"/>
    </xf>
    <xf numFmtId="0" fontId="0" fillId="0" borderId="12" xfId="0" applyBorder="1" applyAlignment="1">
      <alignment vertical="center" wrapText="1"/>
    </xf>
    <xf numFmtId="0" fontId="17" fillId="4" borderId="5" xfId="0" applyFont="1" applyFill="1" applyBorder="1"/>
    <xf numFmtId="0" fontId="17" fillId="4" borderId="6" xfId="0" applyFont="1" applyFill="1" applyBorder="1"/>
    <xf numFmtId="0" fontId="17" fillId="4" borderId="7" xfId="0" applyFont="1" applyFill="1" applyBorder="1"/>
    <xf numFmtId="0" fontId="11" fillId="0" borderId="3" xfId="0" applyFont="1" applyBorder="1" applyAlignment="1">
      <alignment wrapText="1"/>
    </xf>
    <xf numFmtId="0" fontId="11" fillId="0" borderId="13" xfId="0" applyFont="1" applyBorder="1" applyAlignment="1">
      <alignment wrapText="1"/>
    </xf>
    <xf numFmtId="0" fontId="10" fillId="2" borderId="3" xfId="9" applyFont="1" applyBorder="1" applyAlignment="1">
      <alignment vertical="top" wrapText="1"/>
    </xf>
    <xf numFmtId="0" fontId="10" fillId="2" borderId="9" xfId="9" applyFont="1" applyBorder="1" applyAlignment="1">
      <alignment vertical="top" wrapText="1"/>
    </xf>
    <xf numFmtId="0" fontId="10" fillId="2" borderId="11" xfId="9" applyFont="1" applyBorder="1" applyAlignment="1">
      <alignment vertical="top" wrapText="1"/>
    </xf>
    <xf numFmtId="0" fontId="15" fillId="9" borderId="6" xfId="9" applyFont="1" applyFill="1" applyBorder="1" applyAlignment="1">
      <alignment wrapText="1"/>
    </xf>
    <xf numFmtId="0" fontId="13" fillId="4" borderId="5" xfId="9" applyFont="1" applyFill="1" applyBorder="1"/>
    <xf numFmtId="0" fontId="13" fillId="4" borderId="6" xfId="9" applyFont="1" applyFill="1" applyBorder="1"/>
    <xf numFmtId="0" fontId="9" fillId="2" borderId="11" xfId="9" applyFont="1" applyBorder="1" applyAlignment="1">
      <alignment horizontal="left" vertical="center" wrapText="1"/>
    </xf>
    <xf numFmtId="0" fontId="9" fillId="2" borderId="2" xfId="9" applyFont="1" applyBorder="1" applyAlignment="1">
      <alignment horizontal="left" vertical="center" wrapText="1"/>
    </xf>
    <xf numFmtId="0" fontId="15" fillId="3" borderId="5" xfId="9" applyFont="1" applyFill="1" applyBorder="1" applyAlignment="1">
      <alignment horizontal="left" vertical="center" wrapText="1"/>
    </xf>
    <xf numFmtId="0" fontId="15" fillId="2" borderId="6" xfId="9" applyFont="1" applyBorder="1" applyAlignment="1">
      <alignment horizontal="left" vertical="center" wrapText="1"/>
    </xf>
    <xf numFmtId="0" fontId="9" fillId="11" borderId="6" xfId="0" applyFont="1" applyFill="1" applyBorder="1" applyAlignment="1">
      <alignment horizontal="left" vertical="top" wrapText="1"/>
    </xf>
    <xf numFmtId="0" fontId="10" fillId="0" borderId="23" xfId="0" applyFont="1" applyFill="1" applyBorder="1" applyAlignment="1">
      <alignment horizontal="center"/>
    </xf>
    <xf numFmtId="0" fontId="10" fillId="0" borderId="24" xfId="0" applyFont="1" applyFill="1" applyBorder="1" applyAlignment="1">
      <alignment horizontal="center"/>
    </xf>
    <xf numFmtId="0" fontId="10" fillId="0" borderId="25" xfId="0" applyFont="1" applyFill="1" applyBorder="1" applyAlignment="1">
      <alignment horizontal="center"/>
    </xf>
    <xf numFmtId="0" fontId="9" fillId="0" borderId="1" xfId="0" applyFont="1" applyFill="1" applyBorder="1" applyAlignment="1"/>
    <xf numFmtId="49" fontId="30" fillId="3" borderId="1" xfId="0" applyNumberFormat="1" applyFont="1" applyFill="1" applyBorder="1" applyAlignment="1">
      <alignment horizontal="center" vertical="center" wrapText="1"/>
    </xf>
    <xf numFmtId="49" fontId="31" fillId="9" borderId="1" xfId="0" applyNumberFormat="1" applyFont="1" applyFill="1" applyBorder="1" applyAlignment="1">
      <alignment horizontal="center" vertical="center" wrapText="1"/>
    </xf>
    <xf numFmtId="49" fontId="30" fillId="10" borderId="1" xfId="0" applyNumberFormat="1" applyFont="1" applyFill="1" applyBorder="1" applyAlignment="1">
      <alignment horizontal="center" vertical="center" wrapText="1"/>
    </xf>
    <xf numFmtId="0" fontId="21" fillId="5" borderId="1" xfId="8" applyFont="1" applyFill="1" applyAlignment="1" applyProtection="1">
      <alignment horizontal="left"/>
    </xf>
    <xf numFmtId="9" fontId="18" fillId="7" borderId="2" xfId="8" applyNumberFormat="1" applyFont="1" applyFill="1" applyBorder="1" applyProtection="1">
      <protection locked="0"/>
    </xf>
    <xf numFmtId="9" fontId="18" fillId="7" borderId="12" xfId="8" applyNumberFormat="1" applyFont="1" applyFill="1" applyBorder="1" applyProtection="1">
      <protection locked="0"/>
    </xf>
    <xf numFmtId="0" fontId="21" fillId="5" borderId="1" xfId="8" applyFont="1" applyFill="1" applyAlignment="1" applyProtection="1">
      <alignment wrapText="1"/>
    </xf>
    <xf numFmtId="0" fontId="20" fillId="5" borderId="9" xfId="8" applyFont="1" applyFill="1" applyBorder="1" applyAlignment="1" applyProtection="1">
      <alignment horizontal="center"/>
    </xf>
    <xf numFmtId="0" fontId="20" fillId="5" borderId="1" xfId="8" applyFont="1" applyFill="1" applyAlignment="1" applyProtection="1">
      <alignment horizontal="center"/>
    </xf>
  </cellXfs>
  <cellStyles count="19">
    <cellStyle name="Hyperlink" xfId="3" builtinId="8"/>
    <cellStyle name="Hyperlink 2" xfId="11"/>
    <cellStyle name="Normal" xfId="0" builtinId="0"/>
    <cellStyle name="Normal 2" xfId="1"/>
    <cellStyle name="Normal 2 2" xfId="9"/>
    <cellStyle name="Normal 2 3" xfId="17"/>
    <cellStyle name="Normal 3" xfId="2"/>
    <cellStyle name="Normal 3 2" xfId="4"/>
    <cellStyle name="Normal 3 2 2" xfId="12"/>
    <cellStyle name="Normal 3 3" xfId="6"/>
    <cellStyle name="Normal 3 3 2" xfId="7"/>
    <cellStyle name="Normal 3 3 2 2" xfId="14"/>
    <cellStyle name="Normal 3 3 3" xfId="8"/>
    <cellStyle name="Normal 3 3 3 2" xfId="15"/>
    <cellStyle name="Normal 3 3 4" xfId="13"/>
    <cellStyle name="Normal 3 4" xfId="10"/>
    <cellStyle name="Normal 4" xfId="5"/>
    <cellStyle name="Normal 5" xfId="16"/>
    <cellStyle name="Percent" xfId="18" builtinId="5"/>
  </cellStyles>
  <dxfs count="91">
    <dxf>
      <font>
        <strike val="0"/>
        <outline val="0"/>
        <shadow val="0"/>
        <u val="none"/>
        <vertAlign val="baseline"/>
        <color auto="1"/>
      </font>
      <protection locked="0" hidden="0"/>
    </dxf>
    <dxf>
      <font>
        <strike val="0"/>
        <outline val="0"/>
        <shadow val="0"/>
        <u val="none"/>
        <vertAlign val="baseline"/>
        <color auto="1"/>
      </font>
      <fill>
        <patternFill patternType="solid">
          <fgColor indexed="64"/>
          <bgColor rgb="FFFFFF00"/>
        </patternFill>
      </fill>
      <alignment horizontal="right" vertical="bottom" textRotation="0" wrapText="0" indent="0" justifyLastLine="0" shrinkToFit="0" readingOrder="0"/>
      <protection locked="0" hidden="0"/>
    </dxf>
    <dxf>
      <border outline="0">
        <left style="thin">
          <color auto="1"/>
        </left>
        <right style="thin">
          <color auto="1"/>
        </right>
      </border>
    </dxf>
    <dxf>
      <font>
        <strike val="0"/>
        <outline val="0"/>
        <shadow val="0"/>
        <u val="none"/>
        <vertAlign val="baseline"/>
        <color auto="1"/>
      </font>
      <protection locked="0" hidden="0"/>
    </dxf>
    <dxf>
      <font>
        <strike val="0"/>
        <outline val="0"/>
        <shadow val="0"/>
        <u val="none"/>
        <vertAlign val="baseline"/>
        <color auto="1"/>
      </font>
      <protection locked="1" hidden="0"/>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4" formatCode="#,##0.00"/>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7" tint="0.399975585192419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2" formatCode="0.00"/>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4" formatCode="#,##0.00"/>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theme="6" tint="0.5999938962981048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left" vertical="bottom" textRotation="0" wrapText="0" indent="0" justifyLastLine="0" shrinkToFit="0" readingOrder="0"/>
    </dxf>
    <dxf>
      <border outline="0">
        <left style="thin">
          <color theme="0" tint="-0.14996795556505021"/>
        </left>
        <right style="thin">
          <color theme="0" tint="-0.14996795556505021"/>
        </right>
        <top style="medium">
          <color indexed="64"/>
        </top>
      </border>
    </dxf>
    <dxf>
      <font>
        <b val="0"/>
        <strike val="0"/>
        <outline val="0"/>
        <shadow val="0"/>
        <u val="none"/>
        <vertAlign val="baseline"/>
        <sz val="10"/>
        <color auto="1"/>
        <name val="Arial"/>
        <scheme val="none"/>
      </font>
      <alignment vertical="bottom" textRotation="0" wrapText="0" indent="0" justifyLastLine="0" shrinkToFit="0" readingOrder="0"/>
    </dxf>
    <dxf>
      <font>
        <color rgb="FF9C0006"/>
      </font>
      <fill>
        <patternFill>
          <bgColor rgb="FFFFC7CE"/>
        </patternFill>
      </fill>
    </dxf>
    <dxf>
      <font>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s>
  <tableStyles count="1" defaultTableStyle="TableStyleMedium9" defaultPivotStyle="PivotStyleMedium4">
    <tableStyle name="Table Style 1" pivot="0" count="0"/>
  </tableStyles>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85725" y="1457325"/>
    <xdr:ext cx="838200" cy="295275"/>
    <xdr:pic>
      <xdr:nvPicPr>
        <xdr:cNvPr id="2" name="image00.png"/>
        <xdr:cNvPicPr preferRelativeResize="0"/>
      </xdr:nvPicPr>
      <xdr:blipFill>
        <a:blip xmlns:r="http://schemas.openxmlformats.org/officeDocument/2006/relationships" r:embed="rId1" cstate="print"/>
        <a:stretch>
          <a:fillRect/>
        </a:stretch>
      </xdr:blipFill>
      <xdr:spPr>
        <a:xfrm>
          <a:off x="85725" y="1457325"/>
          <a:ext cx="838200" cy="295275"/>
        </a:xfrm>
        <a:prstGeom prst="rect">
          <a:avLst/>
        </a:prstGeom>
        <a:noFill/>
      </xdr:spPr>
    </xdr:pic>
    <xdr:clientData fLocksWithSheet="0"/>
  </xdr:absoluteAnchor>
</xdr:wsDr>
</file>

<file path=xl/drawings/drawing2.xml><?xml version="1.0" encoding="utf-8"?>
<xdr:wsDr xmlns:xdr="http://schemas.openxmlformats.org/drawingml/2006/spreadsheetDrawing" xmlns:a="http://schemas.openxmlformats.org/drawingml/2006/main">
  <xdr:twoCellAnchor>
    <xdr:from>
      <xdr:col>0</xdr:col>
      <xdr:colOff>28575</xdr:colOff>
      <xdr:row>0</xdr:row>
      <xdr:rowOff>9525</xdr:rowOff>
    </xdr:from>
    <xdr:to>
      <xdr:col>5</xdr:col>
      <xdr:colOff>952500</xdr:colOff>
      <xdr:row>8</xdr:row>
      <xdr:rowOff>104775</xdr:rowOff>
    </xdr:to>
    <xdr:sp macro="" textlink="">
      <xdr:nvSpPr>
        <xdr:cNvPr id="2" name="TextBox 1"/>
        <xdr:cNvSpPr txBox="1"/>
      </xdr:nvSpPr>
      <xdr:spPr>
        <a:xfrm>
          <a:off x="28575" y="9525"/>
          <a:ext cx="8801100" cy="16002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	       </a:t>
          </a:r>
          <a:r>
            <a:rPr lang="en-GB" sz="1100" b="1" i="0" u="none" strike="noStrike">
              <a:solidFill>
                <a:schemeClr val="dk1"/>
              </a:solidFill>
              <a:effectLst/>
              <a:latin typeface="+mn-lt"/>
              <a:ea typeface="+mn-ea"/>
              <a:cs typeface="+mn-cs"/>
            </a:rPr>
            <a:t>Mandatory</a:t>
          </a:r>
          <a:r>
            <a:rPr lang="en-GB" sz="1100" b="0" i="0" u="none" strike="noStrike">
              <a:solidFill>
                <a:schemeClr val="dk1"/>
              </a:solidFill>
              <a:effectLst/>
              <a:latin typeface="+mn-lt"/>
              <a:ea typeface="+mn-ea"/>
              <a:cs typeface="+mn-cs"/>
            </a:rPr>
            <a:t>	- </a:t>
          </a:r>
          <a:r>
            <a:rPr lang="en-GB" sz="1100" b="0" i="0" u="none" strike="noStrike">
              <a:solidFill>
                <a:sysClr val="windowText" lastClr="000000"/>
              </a:solidFill>
              <a:effectLst/>
              <a:latin typeface="+mn-lt"/>
              <a:ea typeface="+mn-ea"/>
              <a:cs typeface="+mn-cs"/>
            </a:rPr>
            <a:t>complete cells highlighted in Yellow in </a:t>
          </a:r>
          <a:r>
            <a:rPr lang="en-GB" sz="1100" b="1" i="0" u="none" strike="noStrike">
              <a:solidFill>
                <a:sysClr val="windowText" lastClr="000000"/>
              </a:solidFill>
              <a:effectLst/>
              <a:latin typeface="+mn-lt"/>
              <a:ea typeface="+mn-ea"/>
              <a:cs typeface="+mn-cs"/>
            </a:rPr>
            <a:t>ONE</a:t>
          </a:r>
          <a:r>
            <a:rPr lang="en-GB" sz="1100" b="0" i="0" u="none" strike="noStrike">
              <a:solidFill>
                <a:sysClr val="windowText" lastClr="000000"/>
              </a:solidFill>
              <a:effectLst/>
              <a:latin typeface="+mn-lt"/>
              <a:ea typeface="+mn-ea"/>
              <a:cs typeface="+mn-cs"/>
            </a:rPr>
            <a:t> of Boxes A or B or C.</a:t>
          </a:r>
        </a:p>
        <a:p>
          <a:r>
            <a:rPr lang="en-GB" sz="1100" b="0" i="0" u="none" strike="noStrike">
              <a:solidFill>
                <a:sysClr val="windowText" lastClr="000000"/>
              </a:solidFill>
              <a:effectLst/>
              <a:latin typeface="+mn-lt"/>
              <a:ea typeface="+mn-ea"/>
              <a:cs typeface="+mn-cs"/>
            </a:rPr>
            <a:t>		- if Box A or B is completed, further information can optionally be provided in Box</a:t>
          </a:r>
          <a:r>
            <a:rPr lang="en-GB" sz="1100" b="0" i="0" u="none" strike="noStrike" baseline="0">
              <a:solidFill>
                <a:sysClr val="windowText" lastClr="000000"/>
              </a:solidFill>
              <a:effectLst/>
              <a:latin typeface="+mn-lt"/>
              <a:ea typeface="+mn-ea"/>
              <a:cs typeface="+mn-cs"/>
            </a:rPr>
            <a:t> C</a:t>
          </a:r>
          <a:r>
            <a:rPr lang="en-GB"/>
            <a:t> .</a:t>
          </a:r>
        </a:p>
        <a:p>
          <a:endParaRPr lang="en-GB"/>
        </a:p>
        <a:p>
          <a:r>
            <a:rPr lang="en-GB" sz="1100" b="0" i="0" u="none" strike="noStrike">
              <a:solidFill>
                <a:schemeClr val="dk1"/>
              </a:solidFill>
              <a:effectLst/>
              <a:latin typeface="+mn-lt"/>
              <a:ea typeface="+mn-ea"/>
              <a:cs typeface="+mn-cs"/>
            </a:rPr>
            <a:t>                    		- complete cells highlighted in Yellow in Box D and E </a:t>
          </a:r>
          <a:r>
            <a:rPr lang="en-GB" sz="1100" b="0" i="1" u="none" strike="noStrike">
              <a:solidFill>
                <a:schemeClr val="dk1"/>
              </a:solidFill>
              <a:effectLst/>
              <a:latin typeface="+mn-lt"/>
              <a:ea typeface="+mn-ea"/>
              <a:cs typeface="+mn-cs"/>
            </a:rPr>
            <a:t>(do </a:t>
          </a:r>
          <a:r>
            <a:rPr lang="en-GB" sz="1100" b="1" i="1" u="none" strike="noStrike">
              <a:solidFill>
                <a:schemeClr val="dk1"/>
              </a:solidFill>
              <a:effectLst/>
              <a:latin typeface="+mn-lt"/>
              <a:ea typeface="+mn-ea"/>
              <a:cs typeface="+mn-cs"/>
            </a:rPr>
            <a:t>not </a:t>
          </a:r>
          <a:r>
            <a:rPr lang="en-GB" sz="1100" b="0" i="1" u="none" strike="noStrike">
              <a:solidFill>
                <a:schemeClr val="dk1"/>
              </a:solidFill>
              <a:effectLst/>
              <a:latin typeface="+mn-lt"/>
              <a:ea typeface="+mn-ea"/>
              <a:cs typeface="+mn-cs"/>
            </a:rPr>
            <a:t>add more rows to Box E - if necessary, aggregate</a:t>
          </a:r>
          <a:r>
            <a:rPr lang="en-GB" sz="1100" b="0" i="1" u="none" strike="noStrike" baseline="0">
              <a:solidFill>
                <a:schemeClr val="dk1"/>
              </a:solidFill>
              <a:effectLst/>
              <a:latin typeface="+mn-lt"/>
              <a:ea typeface="+mn-ea"/>
              <a:cs typeface="+mn-cs"/>
            </a:rPr>
            <a:t>  multiple 		  minor expenditure items  and give details in Box 'E Comments')</a:t>
          </a:r>
          <a:r>
            <a:rPr lang="en-GB" sz="1100" b="0" i="0" u="none" strike="noStrike">
              <a:solidFill>
                <a:schemeClr val="dk1"/>
              </a:solidFill>
              <a:effectLst/>
              <a:latin typeface="+mn-lt"/>
              <a:ea typeface="+mn-ea"/>
              <a:cs typeface="+mn-cs"/>
            </a:rPr>
            <a:t>.</a:t>
          </a:r>
          <a:r>
            <a:rPr lang="en-GB"/>
            <a:t>  </a:t>
          </a:r>
        </a:p>
        <a:p>
          <a:r>
            <a:rPr lang="en-GB" sz="1100" b="1" i="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	- complete cells highlighted in Yellow in Box F.</a:t>
          </a:r>
          <a:r>
            <a:rPr lang="en-GB"/>
            <a:t> </a:t>
          </a:r>
          <a:r>
            <a:rPr lang="en-GB" sz="1100" b="0" i="0" u="none" strike="noStrike">
              <a:solidFill>
                <a:schemeClr val="dk1"/>
              </a:solidFill>
              <a:effectLst/>
              <a:latin typeface="+mn-lt"/>
              <a:ea typeface="+mn-ea"/>
              <a:cs typeface="+mn-cs"/>
            </a:rPr>
            <a:t> </a:t>
          </a:r>
        </a:p>
        <a:p>
          <a:endParaRPr lang="en-GB" sz="1100" b="0" i="0" u="none" strike="noStrike">
            <a:solidFill>
              <a:schemeClr val="dk1"/>
            </a:solidFill>
            <a:effectLst/>
            <a:latin typeface="+mn-lt"/>
            <a:ea typeface="+mn-ea"/>
            <a:cs typeface="+mn-cs"/>
          </a:endParaRPr>
        </a:p>
        <a:p>
          <a:r>
            <a:rPr lang="en-GB" sz="1100" b="0" i="0" u="none" strike="noStrike">
              <a:solidFill>
                <a:sysClr val="windowText" lastClr="000000"/>
              </a:solidFill>
              <a:effectLst/>
              <a:latin typeface="+mn-lt"/>
              <a:ea typeface="+mn-ea"/>
              <a:cs typeface="+mn-cs"/>
            </a:rPr>
            <a:t>Please refer to full guidance</a:t>
          </a:r>
          <a:r>
            <a:rPr lang="en-GB" sz="1100" b="0" i="0" u="none" strike="noStrike" baseline="0">
              <a:solidFill>
                <a:sysClr val="windowText" lastClr="000000"/>
              </a:solidFill>
              <a:effectLst/>
              <a:latin typeface="+mn-lt"/>
              <a:ea typeface="+mn-ea"/>
              <a:cs typeface="+mn-cs"/>
            </a:rPr>
            <a:t> notes at </a:t>
          </a:r>
          <a:r>
            <a:rPr lang="en-GB" sz="1100" b="1" i="0" u="none" strike="noStrike" baseline="0">
              <a:solidFill>
                <a:sysClr val="windowText" lastClr="000000"/>
              </a:solidFill>
              <a:effectLst/>
              <a:latin typeface="+mn-lt"/>
              <a:ea typeface="+mn-ea"/>
              <a:cs typeface="+mn-cs"/>
            </a:rPr>
            <a:t>www.rcuk.ac.uk/research/openaccess/oareporting/</a:t>
          </a:r>
          <a:r>
            <a:rPr lang="en-GB" sz="1100" b="0" i="0" u="none" strike="noStrike" baseline="0">
              <a:solidFill>
                <a:sysClr val="windowText" lastClr="000000"/>
              </a:solidFill>
              <a:effectLst/>
              <a:latin typeface="+mn-lt"/>
              <a:ea typeface="+mn-ea"/>
              <a:cs typeface="+mn-cs"/>
            </a:rPr>
            <a:t> before  completing this form.</a:t>
          </a:r>
          <a:endParaRPr lang="en-GB" sz="1100" b="0" i="0" u="none" strike="noStrike">
            <a:solidFill>
              <a:sysClr val="windowText" lastClr="000000"/>
            </a:solidFill>
            <a:effectLst/>
            <a:latin typeface="+mn-lt"/>
            <a:ea typeface="+mn-ea"/>
            <a:cs typeface="+mn-cs"/>
          </a:endParaRPr>
        </a:p>
        <a:p>
          <a:endParaRPr lang="en-GB"/>
        </a:p>
      </xdr:txBody>
    </xdr:sp>
    <xdr:clientData/>
  </xdr:twoCellAnchor>
  <xdr:twoCellAnchor>
    <xdr:from>
      <xdr:col>3</xdr:col>
      <xdr:colOff>47625</xdr:colOff>
      <xdr:row>33</xdr:row>
      <xdr:rowOff>200024</xdr:rowOff>
    </xdr:from>
    <xdr:to>
      <xdr:col>7</xdr:col>
      <xdr:colOff>1247775</xdr:colOff>
      <xdr:row>152</xdr:row>
      <xdr:rowOff>19049</xdr:rowOff>
    </xdr:to>
    <xdr:sp macro="" textlink="">
      <xdr:nvSpPr>
        <xdr:cNvPr id="3" name="TextBox 2"/>
        <xdr:cNvSpPr txBox="1"/>
      </xdr:nvSpPr>
      <xdr:spPr>
        <a:xfrm>
          <a:off x="5410200" y="6886574"/>
          <a:ext cx="5962650" cy="225647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i="1">
              <a:solidFill>
                <a:srgbClr val="C00000"/>
              </a:solidFill>
            </a:rPr>
            <a:t>As per accompanying email:</a:t>
          </a:r>
        </a:p>
        <a:p>
          <a:endParaRPr lang="en-GB" sz="1100" i="1">
            <a:solidFill>
              <a:srgbClr val="C00000"/>
            </a:solidFill>
          </a:endParaRPr>
        </a:p>
        <a:p>
          <a:r>
            <a:rPr lang="en-GB" sz="1100" i="1">
              <a:solidFill>
                <a:srgbClr val="C00000"/>
              </a:solidFill>
            </a:rPr>
            <a:t>As</a:t>
          </a:r>
          <a:r>
            <a:rPr lang="en-GB" sz="1100" i="1" baseline="0">
              <a:solidFill>
                <a:srgbClr val="C00000"/>
              </a:solidFill>
            </a:rPr>
            <a:t> in previous reporting statements, we believe the figures provided require some explanation as we are aware that different institutions are applying different methodloogies as to what is included and how figures are calculated. That said, the general template is an improvement in capturing some of this information in a standardised form.</a:t>
          </a:r>
        </a:p>
        <a:p>
          <a:endParaRPr lang="en-GB" sz="1100" i="1" baseline="0">
            <a:solidFill>
              <a:srgbClr val="C00000"/>
            </a:solidFill>
          </a:endParaRPr>
        </a:p>
        <a:p>
          <a:r>
            <a:rPr lang="en-GB" sz="1100" b="1" i="1" baseline="0">
              <a:solidFill>
                <a:srgbClr val="C00000"/>
              </a:solidFill>
            </a:rPr>
            <a:t>Previously reported yearly figures</a:t>
          </a:r>
          <a:endParaRPr lang="en-GB" sz="1100" b="0" i="1" baseline="0">
            <a:solidFill>
              <a:srgbClr val="C00000"/>
            </a:solidFill>
          </a:endParaRPr>
        </a:p>
        <a:p>
          <a:r>
            <a:rPr lang="en-GB" sz="1100" b="0" i="1" baseline="0">
              <a:solidFill>
                <a:srgbClr val="C00000"/>
              </a:solidFill>
            </a:rPr>
            <a:t>With the move to now report compliance AND financial reporting for the same period (April 1st to March 31st), we have revisited all previous data to ensure that we are correctly reporting the right spend/compliance for the correct year period. This has highlighted some slight errors in previously reported figures, as summarised below:</a:t>
          </a:r>
        </a:p>
        <a:p>
          <a:r>
            <a:rPr lang="en-GB" sz="1100" b="0" i="1" baseline="0">
              <a:solidFill>
                <a:srgbClr val="C00000"/>
              </a:solidFill>
            </a:rPr>
            <a:t> - Actual Year 1 spend (April 2013 - March 2014): </a:t>
          </a:r>
        </a:p>
        <a:p>
          <a:r>
            <a:rPr lang="en-GB" sz="1100" b="0" i="1" baseline="0">
              <a:solidFill>
                <a:srgbClr val="C00000"/>
              </a:solidFill>
            </a:rPr>
            <a:t>     - previously reported spend: £78,733.00</a:t>
          </a:r>
        </a:p>
        <a:p>
          <a:r>
            <a:rPr lang="en-GB" sz="1100" b="0" i="1" baseline="0">
              <a:solidFill>
                <a:srgbClr val="C00000"/>
              </a:solidFill>
            </a:rPr>
            <a:t>     - corrected spend: £84,621.96 (an increase of £5,888.96)</a:t>
          </a:r>
          <a:endParaRPr lang="en-GB" sz="1100" b="1" i="1">
            <a:solidFill>
              <a:srgbClr val="C00000"/>
            </a:solidFill>
          </a:endParaRPr>
        </a:p>
        <a:p>
          <a:r>
            <a:rPr lang="en-GB" sz="1100" i="1">
              <a:solidFill>
                <a:srgbClr val="C00000"/>
              </a:solidFill>
            </a:rPr>
            <a:t> - Actual Year 2 spend (April 2014 - March 2015): </a:t>
          </a:r>
        </a:p>
        <a:p>
          <a:r>
            <a:rPr lang="en-GB" sz="1100" i="1">
              <a:solidFill>
                <a:srgbClr val="C00000"/>
              </a:solidFill>
            </a:rPr>
            <a:t>     - previously reported spend: £258,165.00</a:t>
          </a:r>
        </a:p>
        <a:p>
          <a:r>
            <a:rPr lang="en-GB" sz="1100" i="1">
              <a:solidFill>
                <a:srgbClr val="C00000"/>
              </a:solidFill>
            </a:rPr>
            <a:t>     - corrected spend: £257,830.01 (a decrease</a:t>
          </a:r>
          <a:r>
            <a:rPr lang="en-GB" sz="1100" i="1" baseline="0">
              <a:solidFill>
                <a:srgbClr val="C00000"/>
              </a:solidFill>
            </a:rPr>
            <a:t> </a:t>
          </a:r>
          <a:r>
            <a:rPr lang="en-GB" sz="1100" i="1">
              <a:solidFill>
                <a:srgbClr val="C00000"/>
              </a:solidFill>
            </a:rPr>
            <a:t>of £334.99)</a:t>
          </a:r>
        </a:p>
        <a:p>
          <a:r>
            <a:rPr lang="en-GB" sz="1100" i="1">
              <a:solidFill>
                <a:srgbClr val="C00000"/>
              </a:solidFill>
            </a:rPr>
            <a:t> - Actual Year 3 spend (April 2015 - March 2016): </a:t>
          </a:r>
        </a:p>
        <a:p>
          <a:r>
            <a:rPr lang="en-GB" sz="1100" i="1">
              <a:solidFill>
                <a:srgbClr val="C00000"/>
              </a:solidFill>
            </a:rPr>
            <a:t>     - previously reported spend: £355,228.00</a:t>
          </a:r>
        </a:p>
        <a:p>
          <a:r>
            <a:rPr lang="en-GB" sz="1100" i="1">
              <a:solidFill>
                <a:srgbClr val="C00000"/>
              </a:solidFill>
            </a:rPr>
            <a:t>     - corrected spend: £350,326.89 (a decrease of £4,901.11)</a:t>
          </a:r>
        </a:p>
        <a:p>
          <a:r>
            <a:rPr lang="en-GB" sz="1100" i="1">
              <a:solidFill>
                <a:srgbClr val="C00000"/>
              </a:solidFill>
            </a:rPr>
            <a:t>This represents £652.86</a:t>
          </a:r>
          <a:r>
            <a:rPr lang="en-GB" sz="1100" i="1" baseline="0">
              <a:solidFill>
                <a:srgbClr val="C00000"/>
              </a:solidFill>
            </a:rPr>
            <a:t> spend which was not previously accounted for, and which is not included in our spend for Actual Year 4 spend (April 2016 - March 2017).</a:t>
          </a:r>
        </a:p>
        <a:p>
          <a:endParaRPr lang="en-GB" sz="1100" i="1" baseline="0">
            <a:solidFill>
              <a:srgbClr val="C00000"/>
            </a:solidFill>
          </a:endParaRPr>
        </a:p>
        <a:p>
          <a:r>
            <a:rPr lang="en-GB" sz="1100" b="1" i="1" baseline="0">
              <a:solidFill>
                <a:srgbClr val="C00000"/>
              </a:solidFill>
            </a:rPr>
            <a:t>Compliance based on actual data</a:t>
          </a:r>
          <a:endParaRPr lang="en-GB" sz="1100" b="0" i="1" baseline="0">
            <a:solidFill>
              <a:srgbClr val="C00000"/>
            </a:solidFill>
          </a:endParaRPr>
        </a:p>
        <a:p>
          <a:r>
            <a:rPr lang="en-GB" sz="1100" b="0" i="1">
              <a:solidFill>
                <a:srgbClr val="C00000"/>
              </a:solidFill>
            </a:rPr>
            <a:t>The Summary information on compliance with RCUK policy1 April 2016-31 March 2017 in Section A is based on information gathered from a variety of both internal and external sources. </a:t>
          </a:r>
        </a:p>
        <a:p>
          <a:endParaRPr lang="en-GB" sz="1100" b="0" i="1">
            <a:solidFill>
              <a:srgbClr val="C00000"/>
            </a:solidFill>
          </a:endParaRPr>
        </a:p>
        <a:p>
          <a:r>
            <a:rPr lang="en-GB" sz="1100" b="0" i="1">
              <a:solidFill>
                <a:srgbClr val="C00000"/>
              </a:solidFill>
            </a:rPr>
            <a:t>Our Gold compliance figure is based on the following:</a:t>
          </a:r>
        </a:p>
        <a:p>
          <a:r>
            <a:rPr lang="en-GB" sz="1100" b="0" i="1">
              <a:solidFill>
                <a:srgbClr val="C00000"/>
              </a:solidFill>
            </a:rPr>
            <a:t> - Articles where we have paid an APC from our block grant</a:t>
          </a:r>
        </a:p>
        <a:p>
          <a:r>
            <a:rPr lang="en-GB" sz="1100" b="0" i="1">
              <a:solidFill>
                <a:srgbClr val="C00000"/>
              </a:solidFill>
            </a:rPr>
            <a:t> - Articles where we have paid an APC from another source (e.g. Wiley CREDIT funding).</a:t>
          </a:r>
        </a:p>
        <a:p>
          <a:r>
            <a:rPr lang="en-GB" sz="1100" b="0" i="1">
              <a:solidFill>
                <a:srgbClr val="C00000"/>
              </a:solidFill>
            </a:rPr>
            <a:t> - Articles in which a Durham author (or the article as a whole) acknowledges RCUK funding, but the APC has been paid by an alternative means, such as:</a:t>
          </a:r>
        </a:p>
        <a:p>
          <a:pPr lvl="1"/>
          <a:r>
            <a:rPr lang="en-GB" sz="1100" b="0" i="1">
              <a:solidFill>
                <a:srgbClr val="C00000"/>
              </a:solidFill>
            </a:rPr>
            <a:t> - The author has paid the APC directly</a:t>
          </a:r>
        </a:p>
        <a:p>
          <a:pPr lvl="1"/>
          <a:r>
            <a:rPr lang="en-GB" sz="1100" b="0" i="1">
              <a:solidFill>
                <a:srgbClr val="C00000"/>
              </a:solidFill>
            </a:rPr>
            <a:t> - The APC has been covered as part of SCOAP3</a:t>
          </a:r>
        </a:p>
        <a:p>
          <a:pPr lvl="1"/>
          <a:r>
            <a:rPr lang="en-GB" sz="1100" b="0" i="1">
              <a:solidFill>
                <a:srgbClr val="C00000"/>
              </a:solidFill>
            </a:rPr>
            <a:t> - Another institution has covered the APC</a:t>
          </a:r>
        </a:p>
        <a:p>
          <a:endParaRPr lang="en-GB" sz="1100" b="0" i="1">
            <a:solidFill>
              <a:srgbClr val="C00000"/>
            </a:solidFill>
          </a:endParaRPr>
        </a:p>
        <a:p>
          <a:r>
            <a:rPr lang="en-GB" sz="1100" b="0" i="1">
              <a:solidFill>
                <a:srgbClr val="C00000"/>
              </a:solidFill>
            </a:rPr>
            <a:t>Articles identified as compliant via the green route have been identified through data retrieval from Web of Science, using the following criteria:</a:t>
          </a:r>
        </a:p>
        <a:p>
          <a:r>
            <a:rPr lang="en-GB" sz="1100" b="0" i="1">
              <a:solidFill>
                <a:srgbClr val="C00000"/>
              </a:solidFill>
            </a:rPr>
            <a:t> - The article has a Durham University affiliated author</a:t>
          </a:r>
        </a:p>
        <a:p>
          <a:r>
            <a:rPr lang="en-GB" sz="1100" b="0" i="1">
              <a:solidFill>
                <a:srgbClr val="C00000"/>
              </a:solidFill>
            </a:rPr>
            <a:t> - RCUK funding is acknowledged either by the Durham author, or on behalf of all authors.</a:t>
          </a:r>
        </a:p>
        <a:p>
          <a:r>
            <a:rPr lang="en-GB" sz="1100" b="0" i="1">
              <a:solidFill>
                <a:srgbClr val="C00000"/>
              </a:solidFill>
            </a:rPr>
            <a:t> - The article has been deposited in either Durham Research Online or an alternate institutional/subject repository in line with mandated embargo guidelines.</a:t>
          </a:r>
        </a:p>
        <a:p>
          <a:endParaRPr lang="en-GB" sz="1100" b="1" i="1">
            <a:solidFill>
              <a:srgbClr val="C00000"/>
            </a:solidFill>
          </a:endParaRPr>
        </a:p>
        <a:p>
          <a:r>
            <a:rPr lang="en-GB" sz="1100" b="1" i="1">
              <a:solidFill>
                <a:srgbClr val="C00000"/>
              </a:solidFill>
            </a:rPr>
            <a:t>Non-compliant articles</a:t>
          </a:r>
        </a:p>
        <a:p>
          <a:r>
            <a:rPr lang="en-GB" sz="1100" b="0" i="1">
              <a:solidFill>
                <a:srgbClr val="C00000"/>
              </a:solidFill>
            </a:rPr>
            <a:t>Following the methodology described above, we have identified 69 articles which have not met the RCUK OA policy requirements.</a:t>
          </a:r>
        </a:p>
        <a:p>
          <a:endParaRPr lang="en-GB" sz="1100" b="0" i="1">
            <a:solidFill>
              <a:srgbClr val="C00000"/>
            </a:solidFill>
          </a:endParaRPr>
        </a:p>
        <a:p>
          <a:r>
            <a:rPr lang="en-GB" sz="1100" b="0" i="1">
              <a:solidFill>
                <a:srgbClr val="C00000"/>
              </a:solidFill>
            </a:rPr>
            <a:t>Of these, it</a:t>
          </a:r>
          <a:r>
            <a:rPr lang="en-GB" sz="1100" b="0" i="1" baseline="0">
              <a:solidFill>
                <a:srgbClr val="C00000"/>
              </a:solidFill>
            </a:rPr>
            <a:t> is worth highlighting that 31 (45%) were published with Elsevier titles. Whilst they have been deposited in our institutional repository,  due to this publisher’s insistence on a CC-BY-NC-ND licence being applied to repository deposits they are not compliant with RCUK policy, as clarified by FAQ 6.2.ii) of the RCUK FAQS. http://www.rcuk.ac.uk/documents/documents/openaccessfaqsv2-pdf/</a:t>
          </a:r>
        </a:p>
        <a:p>
          <a:endParaRPr lang="en-GB" sz="1100" b="0" i="1" baseline="0">
            <a:solidFill>
              <a:srgbClr val="C00000"/>
            </a:solidFill>
          </a:endParaRPr>
        </a:p>
        <a:p>
          <a:r>
            <a:rPr lang="en-GB" sz="1100" b="0" i="1" baseline="0">
              <a:solidFill>
                <a:srgbClr val="C00000"/>
              </a:solidFill>
            </a:rPr>
            <a:t>We have noted that recent changes to Cambridge University Press and the Institute of Physics self-archiving policies now effectively require authors to select a Gold OA option to meet the requirements of RCUK policy. </a:t>
          </a:r>
          <a:endParaRPr lang="en-GB" sz="1100" b="0" i="1">
            <a:solidFill>
              <a:srgbClr val="C00000"/>
            </a:solidFill>
          </a:endParaRPr>
        </a:p>
        <a:p>
          <a:endParaRPr lang="en-GB" sz="1100" i="1">
            <a:solidFill>
              <a:srgbClr val="C00000"/>
            </a:solidFill>
          </a:endParaRPr>
        </a:p>
        <a:p>
          <a:r>
            <a:rPr lang="en-GB" sz="1100" b="1" i="1">
              <a:solidFill>
                <a:srgbClr val="C00000"/>
              </a:solidFill>
            </a:rPr>
            <a:t>Discounts, memberships &amp;</a:t>
          </a:r>
          <a:r>
            <a:rPr lang="en-GB" sz="1100" b="1" i="1" baseline="0">
              <a:solidFill>
                <a:srgbClr val="C00000"/>
              </a:solidFill>
            </a:rPr>
            <a:t> pre-payment agreements</a:t>
          </a:r>
          <a:endParaRPr lang="en-GB" sz="1100" b="0" i="1" baseline="0">
            <a:solidFill>
              <a:srgbClr val="C00000"/>
            </a:solidFill>
          </a:endParaRPr>
        </a:p>
        <a:p>
          <a:r>
            <a:rPr lang="en-GB" sz="1100" b="0" i="1">
              <a:solidFill>
                <a:srgbClr val="C00000"/>
              </a:solidFill>
            </a:rPr>
            <a:t>We would also like to add some clarity to the information recorded under the Discounts, memberships and pre-payment agreements tab, specifically relating to our pre-payment agreements with Wiley and Taylor and Francis, and our RSC Gold for Gold vouchers. </a:t>
          </a:r>
        </a:p>
        <a:p>
          <a:endParaRPr lang="en-GB" sz="1100" b="0" i="1">
            <a:solidFill>
              <a:srgbClr val="C00000"/>
            </a:solidFill>
          </a:endParaRPr>
        </a:p>
        <a:p>
          <a:r>
            <a:rPr lang="en-GB" sz="1100" b="0" i="1">
              <a:solidFill>
                <a:srgbClr val="C00000"/>
              </a:solidFill>
            </a:rPr>
            <a:t> - </a:t>
          </a:r>
          <a:r>
            <a:rPr lang="en-GB" sz="1100" b="0" i="1" baseline="0">
              <a:solidFill>
                <a:srgbClr val="C00000"/>
              </a:solidFill>
            </a:rPr>
            <a:t>Column B ('Membership price including VAT (£)') reflects the amount paid to these publishers as part of their pre-payment agreements (be that a pre-payment account or pre-purchased vouchers) during the reporting year April 1st 2016 - March 31st 2017.</a:t>
          </a:r>
        </a:p>
        <a:p>
          <a:pPr lvl="1"/>
          <a:r>
            <a:rPr lang="en-GB" sz="1100" b="0" i="1" baseline="0">
              <a:solidFill>
                <a:srgbClr val="C00000"/>
              </a:solidFill>
            </a:rPr>
            <a:t> - It does not take into account any funds remaining from previous years. These have now been incorporated into the previous years figures, in part reflected in the updated figures detailed above.</a:t>
          </a:r>
          <a:r>
            <a:rPr lang="en-GB" sz="1100" b="0" i="1">
              <a:solidFill>
                <a:srgbClr val="C00000"/>
              </a:solidFill>
            </a:rPr>
            <a:t> </a:t>
          </a:r>
        </a:p>
        <a:p>
          <a:pPr lvl="0"/>
          <a:endParaRPr lang="en-GB" sz="1100" b="0" i="1">
            <a:solidFill>
              <a:srgbClr val="C00000"/>
            </a:solidFill>
          </a:endParaRPr>
        </a:p>
        <a:p>
          <a:pPr lvl="0"/>
          <a:r>
            <a:rPr lang="en-GB" sz="1100" b="0" i="1" baseline="0">
              <a:solidFill>
                <a:srgbClr val="C00000"/>
              </a:solidFill>
            </a:rPr>
            <a:t> - Column F ('APC expenditure including VAT (£)') totals the value of APCs paid for usingt he pre-payment accounts across the same period, April 1st 2016 - March 31st 2017. This is slightly lower in total as this will not account for APCs which are listed against the pre-payment account, but for which the payment has yet to be takne by the publisher - these would be recorded in our Year 5 compliance report.</a:t>
          </a:r>
        </a:p>
        <a:p>
          <a:pPr lvl="0"/>
          <a:endParaRPr lang="en-GB" sz="1100" b="0" i="1" baseline="0">
            <a:solidFill>
              <a:srgbClr val="C00000"/>
            </a:solidFill>
          </a:endParaRPr>
        </a:p>
        <a:p>
          <a:pPr lvl="0"/>
          <a:r>
            <a:rPr lang="en-GB" sz="1100" b="0" i="1">
              <a:solidFill>
                <a:srgbClr val="C00000"/>
              </a:solidFill>
            </a:rPr>
            <a:t> - Column J records the total cost paid from the RCUK funding</a:t>
          </a:r>
          <a:r>
            <a:rPr lang="en-GB" sz="1100" b="0" i="1" baseline="0">
              <a:solidFill>
                <a:srgbClr val="C00000"/>
              </a:solidFill>
            </a:rPr>
            <a:t> held by the University.</a:t>
          </a:r>
          <a:r>
            <a:rPr lang="en-GB" sz="1100" b="0" i="1">
              <a:solidFill>
                <a:srgbClr val="C00000"/>
              </a:solidFill>
            </a:rPr>
            <a:t> So as to avoid a double-accounting</a:t>
          </a:r>
          <a:r>
            <a:rPr lang="en-GB" sz="1100" b="0" i="1" baseline="0">
              <a:solidFill>
                <a:srgbClr val="C00000"/>
              </a:solidFill>
            </a:rPr>
            <a:t> of APCs paid from pre-payment accounts, which are funded using RCUK money, we have recorded in the 'JISC APC template v4' a cost of '£0' for each APC under the 'Amount of APC charged to RCUK OA fund (including VAT if charged) in £' column. Column J will therefore only record the cost of the pre-payment account, not the APCs then taken from them. In each case, this means the total cost charged to the RCUK account in year 4 is in fact lower than that of the total individual APCs  once VAT is taken into account, but more accurately represents the costs charged to the RCUK account in Year 4, and the funding we have remaining for Year 5.</a:t>
          </a:r>
        </a:p>
        <a:p>
          <a:pPr lvl="0"/>
          <a:endParaRPr lang="en-GB" sz="1100" b="0" i="1" baseline="0">
            <a:solidFill>
              <a:srgbClr val="C00000"/>
            </a:solidFill>
          </a:endParaRPr>
        </a:p>
        <a:p>
          <a:pPr lvl="0"/>
          <a:r>
            <a:rPr lang="en-GB" sz="1100" b="0" i="1" baseline="0">
              <a:solidFill>
                <a:srgbClr val="C00000"/>
              </a:solidFill>
            </a:rPr>
            <a:t> - Column K records the total cost paid, but was double-counting the costs paid to pre-payment agreements, and then the APCs paid from them. We have therefore manually corrected this for the 3 cells highlighted in red.</a:t>
          </a:r>
        </a:p>
        <a:p>
          <a:pPr lvl="0"/>
          <a:endParaRPr lang="en-GB" sz="1100" b="0" i="1" baseline="0">
            <a:solidFill>
              <a:srgbClr val="C00000"/>
            </a:solidFill>
          </a:endParaRPr>
        </a:p>
        <a:p>
          <a:pPr lvl="0"/>
          <a:r>
            <a:rPr lang="en-GB" sz="1100" b="0" i="1" baseline="0">
              <a:solidFill>
                <a:srgbClr val="C00000"/>
              </a:solidFill>
            </a:rPr>
            <a:t>Additionally:</a:t>
          </a:r>
        </a:p>
        <a:p>
          <a:pPr lvl="0"/>
          <a:endParaRPr lang="en-GB" sz="1100" b="0" i="1" baseline="0">
            <a:solidFill>
              <a:srgbClr val="C00000"/>
            </a:solidFill>
          </a:endParaRPr>
        </a:p>
        <a:p>
          <a:pPr lvl="0"/>
          <a:r>
            <a:rPr lang="en-GB" sz="1100" b="0" i="1" u="sng" baseline="0">
              <a:solidFill>
                <a:srgbClr val="C00000"/>
              </a:solidFill>
            </a:rPr>
            <a:t>Sage pre-payment account</a:t>
          </a:r>
          <a:endParaRPr lang="en-GB" sz="1100" b="0" i="1" u="none" baseline="0">
            <a:solidFill>
              <a:srgbClr val="C00000"/>
            </a:solidFill>
          </a:endParaRPr>
        </a:p>
        <a:p>
          <a:pPr lvl="0"/>
          <a:endParaRPr lang="en-GB" sz="1100" b="0" i="1" u="none" baseline="0">
            <a:solidFill>
              <a:srgbClr val="C00000"/>
            </a:solidFill>
          </a:endParaRPr>
        </a:p>
        <a:p>
          <a:pPr lvl="0"/>
          <a:r>
            <a:rPr lang="en-GB" sz="1100" b="0" i="1" u="none" baseline="0">
              <a:solidFill>
                <a:srgbClr val="C00000"/>
              </a:solidFill>
            </a:rPr>
            <a:t> - No cost to RCUK block grant, as this is using funding provided from elsewhere. No funds have been added during the April 2016-March 2017 reporting period.This is however being used to meet RCUK requirements, so APCs paid are recorded here with a cost to the RCUK fund of zero.</a:t>
          </a:r>
        </a:p>
        <a:p>
          <a:pPr lvl="0"/>
          <a:endParaRPr lang="en-GB" sz="1100" b="0" i="1" u="none" baseline="0">
            <a:solidFill>
              <a:srgbClr val="C00000"/>
            </a:solidFill>
          </a:endParaRPr>
        </a:p>
        <a:p>
          <a:pPr lvl="0"/>
          <a:r>
            <a:rPr lang="en-GB" sz="1100" b="0" i="1" u="sng" baseline="0">
              <a:solidFill>
                <a:srgbClr val="C00000"/>
              </a:solidFill>
            </a:rPr>
            <a:t>Biomed Central membership</a:t>
          </a:r>
          <a:endParaRPr lang="en-GB" sz="1100" b="0" i="1" u="none" baseline="0">
            <a:solidFill>
              <a:srgbClr val="C00000"/>
            </a:solidFill>
          </a:endParaRPr>
        </a:p>
        <a:p>
          <a:pPr lvl="0"/>
          <a:endParaRPr lang="en-GB" sz="1100" b="0" i="1" u="none" baseline="0">
            <a:solidFill>
              <a:srgbClr val="C00000"/>
            </a:solidFill>
          </a:endParaRPr>
        </a:p>
        <a:p>
          <a:pPr lvl="0"/>
          <a:r>
            <a:rPr lang="en-GB" sz="1100" b="0" i="1" u="none" baseline="0">
              <a:solidFill>
                <a:srgbClr val="C00000"/>
              </a:solidFill>
            </a:rPr>
            <a:t> - The fee for this was paid outside of the current reporting period and our membership was cancelled during the current reporting period. Therefore, no figure has been supplied for the cost of this deal, even though some APCs paid duringt his reporting period benefitted form the membership discount.</a:t>
          </a:r>
        </a:p>
        <a:p>
          <a:pPr lvl="0"/>
          <a:endParaRPr lang="en-GB" sz="1100" b="0" i="1" u="sng" baseline="0">
            <a:solidFill>
              <a:srgbClr val="C00000"/>
            </a:solidFill>
          </a:endParaRPr>
        </a:p>
        <a:p>
          <a:pPr lvl="0"/>
          <a:r>
            <a:rPr lang="en-GB" sz="1100" b="1" i="1" baseline="0">
              <a:solidFill>
                <a:srgbClr val="C00000"/>
              </a:solidFill>
            </a:rPr>
            <a:t>Estimated spend in Year 5 (April 2017 - March 2018)</a:t>
          </a:r>
          <a:endParaRPr lang="en-GB" sz="1100" b="0" i="1" baseline="0">
            <a:solidFill>
              <a:srgbClr val="C00000"/>
            </a:solidFill>
          </a:endParaRPr>
        </a:p>
        <a:p>
          <a:pPr lvl="0"/>
          <a:r>
            <a:rPr lang="en-GB" sz="1100" b="0" i="1">
              <a:solidFill>
                <a:srgbClr val="C00000"/>
              </a:solidFill>
            </a:rPr>
            <a:t>Durham</a:t>
          </a:r>
          <a:r>
            <a:rPr lang="en-GB" sz="1100" b="0" i="1" baseline="0">
              <a:solidFill>
                <a:srgbClr val="C00000"/>
              </a:solidFill>
            </a:rPr>
            <a:t> currently has significant concern over how policy obligations, if still in place, will be met post March 31st 2018. Given that, the University has already either cancelled or moved costs away from the RCUK block grant, meaning that our estimated "non-publisher spend" will be reduced by an estimated £25,000 in Year 5, and reduced our spend in Year 4 (accounting in part for the difference between actual spend and expected spend for Year 4).</a:t>
          </a:r>
        </a:p>
        <a:p>
          <a:pPr lvl="0"/>
          <a:endParaRPr lang="en-GB" sz="1100" b="0" i="1" baseline="0">
            <a:solidFill>
              <a:srgbClr val="C00000"/>
            </a:solidFill>
          </a:endParaRPr>
        </a:p>
        <a:p>
          <a:pPr lvl="0"/>
          <a:r>
            <a:rPr lang="en-GB" sz="1100" b="0" i="1" baseline="0">
              <a:solidFill>
                <a:srgbClr val="C00000"/>
              </a:solidFill>
            </a:rPr>
            <a:t>However, the change in publisher deals (noticeably from the Royal Society of Chemistry) will lead to an expected increase in costs for Gold OA APCs for RCUK funded papers over the same period. The off-setting vouchers previously received, are likely to see most of this saving transferred to APC costs without any increase in APC volume.</a:t>
          </a:r>
        </a:p>
        <a:p>
          <a:pPr lvl="0"/>
          <a:endParaRPr lang="en-GB" sz="1100" b="0" i="1" baseline="0">
            <a:solidFill>
              <a:srgbClr val="C00000"/>
            </a:solidFill>
          </a:endParaRPr>
        </a:p>
        <a:p>
          <a:pPr lvl="0"/>
          <a:r>
            <a:rPr lang="en-GB" sz="1100" b="0" i="1" baseline="0">
              <a:solidFill>
                <a:srgbClr val="C00000"/>
              </a:solidFill>
            </a:rPr>
            <a:t>Having seen a significant increase in APC volume and cost in Year 3, followed by a levelling of APC volume in year 4 (but an increase in APC cost), we expect a modest increase to both in year 5. Overall, this more realistic expectation of expenditure in year 5 is reflected with a total increase in costs of £14,713, or 4% of total costs (equivalent to a 15% increase in APC overall costs - approximately equivalent to an additional to an additional 17 APCs at current prices, or fewer should we see an increase in average APC costs as we have seen in previous years).</a:t>
          </a:r>
        </a:p>
        <a:p>
          <a:pPr lvl="0"/>
          <a:endParaRPr lang="en-GB" sz="1100" b="0" i="1" baseline="0">
            <a:solidFill>
              <a:srgbClr val="C00000"/>
            </a:solidFill>
          </a:endParaRPr>
        </a:p>
        <a:p>
          <a:pPr lvl="0"/>
          <a:r>
            <a:rPr lang="en-GB" sz="1100" b="0" i="1" baseline="0">
              <a:solidFill>
                <a:srgbClr val="C00000"/>
              </a:solidFill>
            </a:rPr>
            <a:t>We have therefore recorded a total expected expenditure in Year 5 of  £371,481.86, a slight increase from a total actual expenditure of £356,768.32 in Year 4. The 'OA grant received figures' are taken from the award letters received from RCUK in March and April 2017.</a:t>
          </a:r>
        </a:p>
        <a:p>
          <a:pPr lvl="0"/>
          <a:endParaRPr lang="en-GB" sz="1100" b="0" i="1" baseline="0">
            <a:solidFill>
              <a:srgbClr val="C00000"/>
            </a:solidFill>
          </a:endParaRPr>
        </a:p>
        <a:p>
          <a:pPr lvl="0"/>
          <a:r>
            <a:rPr lang="en-GB" sz="1100" b="1" i="1" baseline="0">
              <a:solidFill>
                <a:srgbClr val="C00000"/>
              </a:solidFill>
            </a:rPr>
            <a:t>PUBmed IDs</a:t>
          </a:r>
          <a:endParaRPr lang="en-GB" sz="1100" b="0" i="1" baseline="0">
            <a:solidFill>
              <a:srgbClr val="C00000"/>
            </a:solidFill>
          </a:endParaRPr>
        </a:p>
        <a:p>
          <a:pPr lvl="0"/>
          <a:r>
            <a:rPr lang="en-GB" sz="1100" b="0" i="1" baseline="0">
              <a:solidFill>
                <a:srgbClr val="C00000"/>
              </a:solidFill>
            </a:rPr>
            <a:t>Durham University does not have a CRIS system which collects these from external sources, and we have not previously been required to record these for all publications. We have collected these fro all artclees included in this report acknowledging MRC or BBSRC funding. For other articles, where we have this information it has been included, but a non-inclusion does not necessarily indicate these items are not available in pubmed.</a:t>
          </a:r>
          <a:endParaRPr lang="en-GB" sz="1100" b="1" i="1" baseline="0">
            <a:solidFill>
              <a:srgbClr val="C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aff/Repositories/Open%20Access%20APC%20Process/APC%20Payments%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ock Grant Summary 2015-16"/>
      <sheetName val="APC Payments 2015-16"/>
      <sheetName val="Other payments 2015-16"/>
      <sheetName val="Block Grant summary 2014-15"/>
      <sheetName val="APC Payments 2014-15"/>
      <sheetName val="Other payments 2014-15"/>
      <sheetName val="Block Grant summary 2013-14"/>
      <sheetName val="APC Payments 2013-14"/>
      <sheetName val="Other payments 2013-14"/>
      <sheetName val="APC Payments (copy Jul 23)"/>
      <sheetName val="RSC G4G"/>
      <sheetName val="Elsevier pre-payment"/>
      <sheetName val="Non-RCUK policy payments"/>
      <sheetName val="Sage (non-RCUK)"/>
      <sheetName val="Report by department"/>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CC BY</v>
          </cell>
        </row>
        <row r="2">
          <cell r="A2" t="str">
            <v>CC BY -SA</v>
          </cell>
        </row>
        <row r="3">
          <cell r="A3" t="str">
            <v>CC BY -NC</v>
          </cell>
        </row>
        <row r="4">
          <cell r="A4" t="str">
            <v>CC BY -ND</v>
          </cell>
        </row>
        <row r="5">
          <cell r="A5" t="str">
            <v>CC BY -NC -ND</v>
          </cell>
        </row>
        <row r="6">
          <cell r="A6" t="str">
            <v>CC0</v>
          </cell>
        </row>
        <row r="7">
          <cell r="A7" t="str">
            <v>Unknown</v>
          </cell>
        </row>
      </sheetData>
    </sheetDataSet>
  </externalBook>
</externalLink>
</file>

<file path=xl/tables/table1.xml><?xml version="1.0" encoding="utf-8"?>
<table xmlns="http://schemas.openxmlformats.org/spreadsheetml/2006/main" id="1" name="apc" displayName="apc" ref="A4:AB209" dataDxfId="60" tableBorderDxfId="59">
  <tableColumns count="28">
    <tableColumn id="1" name="Date of acceptance" totalsRowLabel="Total" dataDxfId="58" totalsRowDxfId="57"/>
    <tableColumn id="2" name="PubMed ID" dataDxfId="56" totalsRowDxfId="55"/>
    <tableColumn id="3" name="DOI" dataDxfId="54"/>
    <tableColumn id="4" name="Publisher" dataDxfId="53" totalsRowDxfId="52"/>
    <tableColumn id="5" name="Journal" dataDxfId="51" totalsRowDxfId="50"/>
    <tableColumn id="6" name="E-ISSN" dataDxfId="49" totalsRowDxfId="48"/>
    <tableColumn id="7" name="Type of publication" dataDxfId="47" totalsRowDxfId="46"/>
    <tableColumn id="8" name="Article title" dataDxfId="45"/>
    <tableColumn id="9" name="Date of publication" dataDxfId="44" totalsRowDxfId="43"/>
    <tableColumn id="10" name="Fund that APC is paid from (1)" dataDxfId="42" totalsRowDxfId="41"/>
    <tableColumn id="11" name="Fund that APC is paid from (2)" dataDxfId="40" totalsRowDxfId="39"/>
    <tableColumn id="12" name="Fund that APC is paid from (3)" dataDxfId="38" totalsRowDxfId="37"/>
    <tableColumn id="13" name="Funder of research (1)" dataDxfId="36" totalsRowDxfId="35"/>
    <tableColumn id="14" name="Grant ID (1)" dataDxfId="34" totalsRowDxfId="33"/>
    <tableColumn id="15" name="Funder of research (2)" dataDxfId="32" totalsRowDxfId="31"/>
    <tableColumn id="16" name="Grant ID (2)" dataDxfId="30" totalsRowDxfId="29"/>
    <tableColumn id="17" name="Funder of research (3)" dataDxfId="28" totalsRowDxfId="27"/>
    <tableColumn id="18" name="Grant ID (3)" dataDxfId="26" totalsRowDxfId="25"/>
    <tableColumn id="19" name="Date of APC payment" dataDxfId="24" totalsRowDxfId="23"/>
    <tableColumn id="20" name="APC paid (actual currency) excluding VAT" dataDxfId="22" totalsRowDxfId="21"/>
    <tableColumn id="21" name="Currency of APC" dataDxfId="20" totalsRowDxfId="19"/>
    <tableColumn id="22" name="APC paid (£) including VAT if charged" dataDxfId="18" totalsRowDxfId="17"/>
    <tableColumn id="23" name="Additional publication costs (£)" dataDxfId="16" totalsRowDxfId="15"/>
    <tableColumn id="24" name="Discounts, memberships &amp; pre-payment agreements" dataDxfId="14" totalsRowDxfId="13"/>
    <tableColumn id="25" name="Amount of APC charged to COAF grant (including VAT if charged) in £" dataDxfId="12" totalsRowDxfId="11"/>
    <tableColumn id="26" name="Amount of APC charged to RCUK OA fund (including VAT if charged) in £" dataDxfId="10" totalsRowDxfId="9"/>
    <tableColumn id="27" name="Licence" dataDxfId="8" totalsRowDxfId="7"/>
    <tableColumn id="28" name="Notes" totalsRowFunction="count" dataDxfId="6" totalsRowDxfId="5"/>
  </tableColumns>
  <tableStyleInfo name="TableStyleLight9" showFirstColumn="0" showLastColumn="0" showRowStripes="0" showColumnStripes="0"/>
</table>
</file>

<file path=xl/tables/table2.xml><?xml version="1.0" encoding="utf-8"?>
<table xmlns="http://schemas.openxmlformats.org/spreadsheetml/2006/main" id="3" name="Table14" displayName="Table14" ref="B43:C50" totalsRowShown="0" headerRowDxfId="4" dataDxfId="3" tableBorderDxfId="2">
  <autoFilter ref="B43:C50"/>
  <tableColumns count="2">
    <tableColumn id="1" name="Other OA costs     " dataDxfId="1" dataCellStyle="Normal 3 3"/>
    <tableColumn id="2" name="Amount"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isc-collections.ac.uk/Jisc-Monitor/APC-data-collection/Jisc-APC-template-FAQ/" TargetMode="External"/><Relationship Id="rId1" Type="http://schemas.openxmlformats.org/officeDocument/2006/relationships/hyperlink" Target="https://www.jisc-collections.ac.uk/Jisc-Monitor/APC-data-collectio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dictionary.casrai.org/APC_Payment/Licence_Type" TargetMode="External"/><Relationship Id="rId13" Type="http://schemas.openxmlformats.org/officeDocument/2006/relationships/hyperlink" Target="http://dictionary.casrai.org/APC_Payment/Source_Fund(s)" TargetMode="External"/><Relationship Id="rId3" Type="http://schemas.openxmlformats.org/officeDocument/2006/relationships/hyperlink" Target="http://dictionary.casrai.org/Journal_Article/ISSN" TargetMode="External"/><Relationship Id="rId7" Type="http://schemas.openxmlformats.org/officeDocument/2006/relationships/hyperlink" Target="http://dictionary.casrai.org/Journal_Article/Publication_Date" TargetMode="External"/><Relationship Id="rId12" Type="http://schemas.openxmlformats.org/officeDocument/2006/relationships/hyperlink" Target="http://dictionary.casrai.org/APC_Payment/Source_Fund(s)" TargetMode="External"/><Relationship Id="rId2" Type="http://schemas.openxmlformats.org/officeDocument/2006/relationships/hyperlink" Target="http://dictionary.casrai.org/Journal_Article/DOI" TargetMode="External"/><Relationship Id="rId1" Type="http://schemas.openxmlformats.org/officeDocument/2006/relationships/hyperlink" Target="http://dictionary.casrai.org/Internal_OA_Cost_Application/External_Notes" TargetMode="External"/><Relationship Id="rId6" Type="http://schemas.openxmlformats.org/officeDocument/2006/relationships/hyperlink" Target="http://dictionary.casrai.org/Journal_Article/Article_Title" TargetMode="External"/><Relationship Id="rId11" Type="http://schemas.openxmlformats.org/officeDocument/2006/relationships/hyperlink" Target="http://dictionary.casrai.org/APC_Payment/Amount_Paid" TargetMode="External"/><Relationship Id="rId5" Type="http://schemas.openxmlformats.org/officeDocument/2006/relationships/hyperlink" Target="http://dictionary.casrai.org/Journal_Article/Journal" TargetMode="External"/><Relationship Id="rId15" Type="http://schemas.openxmlformats.org/officeDocument/2006/relationships/printerSettings" Target="../printerSettings/printerSettings2.bin"/><Relationship Id="rId10" Type="http://schemas.openxmlformats.org/officeDocument/2006/relationships/hyperlink" Target="http://dictionary.casrai.org/APC_Payment/Currency" TargetMode="External"/><Relationship Id="rId4" Type="http://schemas.openxmlformats.org/officeDocument/2006/relationships/hyperlink" Target="http://dictionary.casrai.org/Journal_Article/Publisher_Name" TargetMode="External"/><Relationship Id="rId9" Type="http://schemas.openxmlformats.org/officeDocument/2006/relationships/hyperlink" Target="http://dictionary.casrai.org/APC_Payment/Date" TargetMode="External"/><Relationship Id="rId14" Type="http://schemas.openxmlformats.org/officeDocument/2006/relationships/hyperlink" Target="http://dictionary.casrai.org/APC_Payment/Source_Fund(s)" TargetMode="External"/></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dx.doi.org/10.1039/C7CC00769H" TargetMode="External"/><Relationship Id="rId7" Type="http://schemas.openxmlformats.org/officeDocument/2006/relationships/table" Target="../tables/table1.xml"/><Relationship Id="rId2" Type="http://schemas.openxmlformats.org/officeDocument/2006/relationships/hyperlink" Target="http://dx.doi.org/10.1016/j.physbeh.2016.09.001" TargetMode="External"/><Relationship Id="rId1" Type="http://schemas.openxmlformats.org/officeDocument/2006/relationships/hyperlink" Target="http://dx.doi.org/10.1016/j.renene.2016.08.066" TargetMode="External"/><Relationship Id="rId6" Type="http://schemas.openxmlformats.org/officeDocument/2006/relationships/vmlDrawing" Target="../drawings/vmlDrawing1.vml"/><Relationship Id="rId5" Type="http://schemas.openxmlformats.org/officeDocument/2006/relationships/printerSettings" Target="../printerSettings/printerSettings3.bin"/><Relationship Id="rId4" Type="http://schemas.openxmlformats.org/officeDocument/2006/relationships/hyperlink" Target="https://doi.org/10.3389/fdigh.2017.0000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B24" sqref="B24"/>
    </sheetView>
  </sheetViews>
  <sheetFormatPr defaultRowHeight="15.75" customHeight="1" x14ac:dyDescent="0.2"/>
  <cols>
    <col min="1" max="1" width="27" customWidth="1"/>
    <col min="2" max="2" width="46.85546875" customWidth="1"/>
    <col min="3" max="3" width="58.140625" customWidth="1"/>
  </cols>
  <sheetData>
    <row r="1" spans="1:4" ht="30" customHeight="1" x14ac:dyDescent="0.25">
      <c r="A1" s="337" t="s">
        <v>88</v>
      </c>
      <c r="B1" s="338"/>
      <c r="C1" s="339"/>
      <c r="D1" s="3"/>
    </row>
    <row r="2" spans="1:4" ht="15.75" customHeight="1" x14ac:dyDescent="0.2">
      <c r="A2" s="340" t="s">
        <v>87</v>
      </c>
      <c r="B2" s="341"/>
      <c r="C2" s="4" t="s">
        <v>85</v>
      </c>
    </row>
    <row r="3" spans="1:4" ht="15.75" customHeight="1" x14ac:dyDescent="0.2">
      <c r="A3" s="5" t="s">
        <v>86</v>
      </c>
      <c r="B3" s="6" t="s">
        <v>91</v>
      </c>
      <c r="C3" s="7"/>
      <c r="D3" s="3"/>
    </row>
    <row r="4" spans="1:4" ht="30" customHeight="1" x14ac:dyDescent="0.2">
      <c r="A4" s="325" t="s">
        <v>113</v>
      </c>
      <c r="B4" s="326"/>
      <c r="C4" s="327"/>
      <c r="D4" s="3"/>
    </row>
    <row r="5" spans="1:4" ht="15.75" customHeight="1" x14ac:dyDescent="0.2">
      <c r="A5" s="328" t="s">
        <v>0</v>
      </c>
      <c r="B5" s="329"/>
      <c r="C5" s="330"/>
      <c r="D5" s="3"/>
    </row>
    <row r="6" spans="1:4" ht="37.5" customHeight="1" x14ac:dyDescent="0.2">
      <c r="A6" s="331"/>
      <c r="B6" s="332"/>
      <c r="C6" s="333"/>
      <c r="D6" s="3"/>
    </row>
    <row r="7" spans="1:4" ht="30" customHeight="1" x14ac:dyDescent="0.2">
      <c r="A7" s="334" t="s">
        <v>43</v>
      </c>
      <c r="B7" s="335"/>
      <c r="C7" s="336"/>
      <c r="D7" s="3"/>
    </row>
  </sheetData>
  <mergeCells count="6">
    <mergeCell ref="A4:C4"/>
    <mergeCell ref="A5:C5"/>
    <mergeCell ref="A6:C6"/>
    <mergeCell ref="A7:C7"/>
    <mergeCell ref="A1:C1"/>
    <mergeCell ref="A2:B2"/>
  </mergeCells>
  <hyperlinks>
    <hyperlink ref="C2" r:id="rId1"/>
    <hyperlink ref="B3" r:id="rId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opLeftCell="A16" zoomScaleNormal="100" workbookViewId="0">
      <selection activeCell="C29" sqref="C29"/>
    </sheetView>
  </sheetViews>
  <sheetFormatPr defaultColWidth="9.140625" defaultRowHeight="12.75" x14ac:dyDescent="0.2"/>
  <cols>
    <col min="1" max="1" width="13.28515625" style="1" customWidth="1"/>
    <col min="2" max="2" width="57.7109375" style="1" customWidth="1"/>
    <col min="3" max="3" width="71.42578125" style="1" customWidth="1"/>
    <col min="4" max="4" width="19.28515625" style="2" customWidth="1"/>
    <col min="5" max="5" width="20.28515625" style="88" customWidth="1"/>
    <col min="6" max="16384" width="9.140625" style="1"/>
  </cols>
  <sheetData>
    <row r="1" spans="1:5" ht="30" customHeight="1" x14ac:dyDescent="0.25">
      <c r="A1" s="346" t="s">
        <v>95</v>
      </c>
      <c r="B1" s="347"/>
      <c r="C1" s="64"/>
      <c r="D1" s="78"/>
      <c r="E1" s="87"/>
    </row>
    <row r="2" spans="1:5" s="2" customFormat="1" ht="94.9" customHeight="1" x14ac:dyDescent="0.2">
      <c r="A2" s="348" t="s">
        <v>225</v>
      </c>
      <c r="B2" s="349"/>
      <c r="C2" s="65"/>
      <c r="D2" s="60"/>
      <c r="E2" s="60"/>
    </row>
    <row r="3" spans="1:5" s="2" customFormat="1" ht="67.900000000000006" customHeight="1" x14ac:dyDescent="0.2">
      <c r="A3" s="350" t="s">
        <v>223</v>
      </c>
      <c r="B3" s="351"/>
      <c r="C3" s="89"/>
      <c r="D3" s="78"/>
      <c r="E3" s="78"/>
    </row>
    <row r="4" spans="1:5" s="2" customFormat="1" ht="74.45" customHeight="1" x14ac:dyDescent="0.2">
      <c r="A4" s="345" t="s">
        <v>191</v>
      </c>
      <c r="B4" s="345"/>
      <c r="C4" s="90"/>
      <c r="D4" s="78"/>
      <c r="E4" s="78"/>
    </row>
    <row r="5" spans="1:5" s="2" customFormat="1" ht="87" customHeight="1" x14ac:dyDescent="0.2">
      <c r="A5" s="352" t="s">
        <v>224</v>
      </c>
      <c r="B5" s="352"/>
      <c r="C5" s="90"/>
      <c r="D5" s="78"/>
      <c r="E5" s="78"/>
    </row>
    <row r="6" spans="1:5" ht="15.75" customHeight="1" x14ac:dyDescent="0.2">
      <c r="A6" s="85"/>
      <c r="B6" s="85"/>
      <c r="C6" s="66"/>
      <c r="D6" s="78"/>
      <c r="E6" s="87"/>
    </row>
    <row r="7" spans="1:5" ht="28.9" customHeight="1" x14ac:dyDescent="0.2">
      <c r="A7" s="61"/>
      <c r="B7" s="61" t="s">
        <v>193</v>
      </c>
      <c r="C7" s="63" t="s">
        <v>194</v>
      </c>
      <c r="D7" s="86" t="s">
        <v>92</v>
      </c>
      <c r="E7" s="151" t="s">
        <v>93</v>
      </c>
    </row>
    <row r="8" spans="1:5" ht="38.25" x14ac:dyDescent="0.2">
      <c r="A8" s="113" t="s">
        <v>1</v>
      </c>
      <c r="B8" s="145" t="s">
        <v>127</v>
      </c>
      <c r="C8" s="145" t="s">
        <v>128</v>
      </c>
      <c r="D8" s="145" t="s">
        <v>129</v>
      </c>
      <c r="E8" s="144" t="s">
        <v>130</v>
      </c>
    </row>
    <row r="9" spans="1:5" x14ac:dyDescent="0.2">
      <c r="A9" s="343" t="s">
        <v>2</v>
      </c>
      <c r="B9" s="146" t="s">
        <v>3</v>
      </c>
      <c r="C9" s="146" t="s">
        <v>131</v>
      </c>
      <c r="D9" s="146"/>
      <c r="E9" s="119" t="s">
        <v>132</v>
      </c>
    </row>
    <row r="10" spans="1:5" ht="25.5" x14ac:dyDescent="0.2">
      <c r="A10" s="343"/>
      <c r="B10" s="146" t="s">
        <v>4</v>
      </c>
      <c r="C10" s="146" t="s">
        <v>56</v>
      </c>
      <c r="D10" s="146" t="s">
        <v>49</v>
      </c>
      <c r="E10" s="119" t="s">
        <v>102</v>
      </c>
    </row>
    <row r="11" spans="1:5" ht="25.5" x14ac:dyDescent="0.2">
      <c r="A11" s="343"/>
      <c r="B11" s="145" t="s">
        <v>5</v>
      </c>
      <c r="C11" s="145" t="s">
        <v>229</v>
      </c>
      <c r="D11" s="145" t="s">
        <v>50</v>
      </c>
      <c r="E11" s="144" t="s">
        <v>104</v>
      </c>
    </row>
    <row r="12" spans="1:5" ht="38.25" x14ac:dyDescent="0.2">
      <c r="A12" s="343"/>
      <c r="B12" s="145" t="s">
        <v>6</v>
      </c>
      <c r="C12" s="145" t="s">
        <v>230</v>
      </c>
      <c r="D12" s="145"/>
      <c r="E12" s="144" t="s">
        <v>105</v>
      </c>
    </row>
    <row r="13" spans="1:5" ht="25.5" x14ac:dyDescent="0.2">
      <c r="A13" s="343"/>
      <c r="B13" s="145" t="s">
        <v>7</v>
      </c>
      <c r="C13" s="145" t="s">
        <v>231</v>
      </c>
      <c r="D13" s="145" t="s">
        <v>55</v>
      </c>
      <c r="E13" s="144" t="s">
        <v>103</v>
      </c>
    </row>
    <row r="14" spans="1:5" ht="25.5" x14ac:dyDescent="0.2">
      <c r="A14" s="343"/>
      <c r="B14" s="145" t="s">
        <v>8</v>
      </c>
      <c r="C14" s="145" t="s">
        <v>232</v>
      </c>
      <c r="D14" s="145" t="s">
        <v>133</v>
      </c>
      <c r="E14" s="144" t="s">
        <v>48</v>
      </c>
    </row>
    <row r="15" spans="1:5" x14ac:dyDescent="0.2">
      <c r="A15" s="343"/>
      <c r="B15" s="146" t="s">
        <v>9</v>
      </c>
      <c r="C15" s="146" t="s">
        <v>10</v>
      </c>
      <c r="D15" s="146" t="s">
        <v>51</v>
      </c>
      <c r="E15" s="119" t="s">
        <v>106</v>
      </c>
    </row>
    <row r="16" spans="1:5" ht="25.5" x14ac:dyDescent="0.2">
      <c r="A16" s="344"/>
      <c r="B16" s="147" t="s">
        <v>11</v>
      </c>
      <c r="C16" s="147" t="s">
        <v>122</v>
      </c>
      <c r="D16" s="147" t="s">
        <v>52</v>
      </c>
      <c r="E16" s="120" t="s">
        <v>107</v>
      </c>
    </row>
    <row r="17" spans="1:5" ht="38.25" x14ac:dyDescent="0.2">
      <c r="A17" s="342" t="s">
        <v>12</v>
      </c>
      <c r="B17" s="146" t="s">
        <v>13</v>
      </c>
      <c r="C17" s="146" t="s">
        <v>38</v>
      </c>
      <c r="D17" s="146"/>
      <c r="E17" s="119" t="s">
        <v>112</v>
      </c>
    </row>
    <row r="18" spans="1:5" x14ac:dyDescent="0.2">
      <c r="A18" s="343"/>
      <c r="B18" s="145" t="s">
        <v>14</v>
      </c>
      <c r="C18" s="145" t="s">
        <v>15</v>
      </c>
      <c r="D18" s="145"/>
      <c r="E18" s="144" t="s">
        <v>112</v>
      </c>
    </row>
    <row r="19" spans="1:5" x14ac:dyDescent="0.2">
      <c r="A19" s="343"/>
      <c r="B19" s="145" t="s">
        <v>16</v>
      </c>
      <c r="C19" s="145" t="s">
        <v>17</v>
      </c>
      <c r="D19" s="145"/>
      <c r="E19" s="144" t="s">
        <v>112</v>
      </c>
    </row>
    <row r="20" spans="1:5" ht="38.25" x14ac:dyDescent="0.2">
      <c r="A20" s="343"/>
      <c r="B20" s="146" t="s">
        <v>18</v>
      </c>
      <c r="C20" s="146" t="s">
        <v>226</v>
      </c>
      <c r="D20" s="146" t="s">
        <v>53</v>
      </c>
      <c r="E20" s="119"/>
    </row>
    <row r="21" spans="1:5" x14ac:dyDescent="0.2">
      <c r="A21" s="343"/>
      <c r="B21" s="146" t="s">
        <v>44</v>
      </c>
      <c r="C21" s="146" t="s">
        <v>227</v>
      </c>
      <c r="D21" s="146" t="s">
        <v>53</v>
      </c>
      <c r="E21" s="119"/>
    </row>
    <row r="22" spans="1:5" x14ac:dyDescent="0.2">
      <c r="A22" s="343"/>
      <c r="B22" s="145" t="s">
        <v>19</v>
      </c>
      <c r="C22" s="145" t="s">
        <v>59</v>
      </c>
      <c r="D22" s="145" t="s">
        <v>53</v>
      </c>
      <c r="E22" s="144"/>
    </row>
    <row r="23" spans="1:5" x14ac:dyDescent="0.2">
      <c r="A23" s="343"/>
      <c r="B23" s="145" t="s">
        <v>45</v>
      </c>
      <c r="C23" s="145" t="s">
        <v>134</v>
      </c>
      <c r="D23" s="145" t="s">
        <v>53</v>
      </c>
      <c r="E23" s="144"/>
    </row>
    <row r="24" spans="1:5" x14ac:dyDescent="0.2">
      <c r="A24" s="343"/>
      <c r="B24" s="145" t="s">
        <v>20</v>
      </c>
      <c r="C24" s="145" t="s">
        <v>60</v>
      </c>
      <c r="D24" s="145" t="s">
        <v>53</v>
      </c>
      <c r="E24" s="144"/>
    </row>
    <row r="25" spans="1:5" x14ac:dyDescent="0.2">
      <c r="A25" s="344"/>
      <c r="B25" s="145" t="s">
        <v>46</v>
      </c>
      <c r="C25" s="145" t="s">
        <v>135</v>
      </c>
      <c r="D25" s="145" t="s">
        <v>53</v>
      </c>
      <c r="E25" s="144"/>
    </row>
    <row r="26" spans="1:5" ht="38.25" x14ac:dyDescent="0.2">
      <c r="A26" s="342" t="s">
        <v>21</v>
      </c>
      <c r="B26" s="147" t="s">
        <v>22</v>
      </c>
      <c r="C26" s="147" t="s">
        <v>136</v>
      </c>
      <c r="D26" s="147"/>
      <c r="E26" s="120" t="s">
        <v>109</v>
      </c>
    </row>
    <row r="27" spans="1:5" ht="51" x14ac:dyDescent="0.2">
      <c r="A27" s="343"/>
      <c r="B27" s="145" t="s">
        <v>41</v>
      </c>
      <c r="C27" s="145" t="s">
        <v>137</v>
      </c>
      <c r="D27" s="145"/>
      <c r="E27" s="144" t="s">
        <v>111</v>
      </c>
    </row>
    <row r="28" spans="1:5" x14ac:dyDescent="0.2">
      <c r="A28" s="343"/>
      <c r="B28" s="145" t="s">
        <v>23</v>
      </c>
      <c r="C28" s="145" t="s">
        <v>123</v>
      </c>
      <c r="D28" s="145"/>
      <c r="E28" s="144" t="s">
        <v>110</v>
      </c>
    </row>
    <row r="29" spans="1:5" ht="51" x14ac:dyDescent="0.2">
      <c r="A29" s="343"/>
      <c r="B29" s="146" t="s">
        <v>28</v>
      </c>
      <c r="C29" s="146" t="s">
        <v>124</v>
      </c>
      <c r="D29" s="146"/>
      <c r="E29" s="119"/>
    </row>
    <row r="30" spans="1:5" ht="38.25" x14ac:dyDescent="0.2">
      <c r="A30" s="343"/>
      <c r="B30" s="148" t="s">
        <v>42</v>
      </c>
      <c r="C30" s="148" t="s">
        <v>58</v>
      </c>
      <c r="D30" s="148"/>
      <c r="E30" s="124"/>
    </row>
    <row r="31" spans="1:5" ht="38.25" x14ac:dyDescent="0.2">
      <c r="A31" s="343"/>
      <c r="B31" s="146" t="s">
        <v>24</v>
      </c>
      <c r="C31" s="146" t="s">
        <v>125</v>
      </c>
      <c r="D31" s="146" t="s">
        <v>48</v>
      </c>
      <c r="E31" s="119"/>
    </row>
    <row r="32" spans="1:5" x14ac:dyDescent="0.2">
      <c r="A32" s="343"/>
      <c r="B32" s="149" t="s">
        <v>25</v>
      </c>
      <c r="C32" s="149" t="s">
        <v>84</v>
      </c>
      <c r="D32" s="149" t="s">
        <v>48</v>
      </c>
      <c r="E32" s="127"/>
    </row>
    <row r="33" spans="1:5" ht="25.5" x14ac:dyDescent="0.2">
      <c r="A33" s="344"/>
      <c r="B33" s="148" t="s">
        <v>47</v>
      </c>
      <c r="C33" s="148" t="s">
        <v>126</v>
      </c>
      <c r="D33" s="148" t="s">
        <v>48</v>
      </c>
      <c r="E33" s="124"/>
    </row>
    <row r="34" spans="1:5" ht="25.5" x14ac:dyDescent="0.2">
      <c r="A34" s="113" t="s">
        <v>26</v>
      </c>
      <c r="B34" s="146" t="s">
        <v>29</v>
      </c>
      <c r="C34" s="146" t="s">
        <v>57</v>
      </c>
      <c r="D34" s="146" t="s">
        <v>54</v>
      </c>
      <c r="E34" s="119" t="s">
        <v>108</v>
      </c>
    </row>
    <row r="35" spans="1:5" ht="25.5" x14ac:dyDescent="0.2">
      <c r="A35" s="62" t="s">
        <v>27</v>
      </c>
      <c r="B35" s="150" t="s">
        <v>27</v>
      </c>
      <c r="C35" s="150" t="s">
        <v>94</v>
      </c>
      <c r="D35" s="150"/>
      <c r="E35" s="125" t="s">
        <v>101</v>
      </c>
    </row>
  </sheetData>
  <mergeCells count="8">
    <mergeCell ref="A17:A25"/>
    <mergeCell ref="A4:B4"/>
    <mergeCell ref="A1:B1"/>
    <mergeCell ref="A26:A33"/>
    <mergeCell ref="A2:B2"/>
    <mergeCell ref="A3:B3"/>
    <mergeCell ref="A9:A16"/>
    <mergeCell ref="A5:B5"/>
  </mergeCells>
  <hyperlinks>
    <hyperlink ref="E35" r:id="rId1"/>
    <hyperlink ref="E10" r:id="rId2"/>
    <hyperlink ref="E13" r:id="rId3"/>
    <hyperlink ref="E11" r:id="rId4"/>
    <hyperlink ref="E12" r:id="rId5"/>
    <hyperlink ref="E15" r:id="rId6"/>
    <hyperlink ref="E16" r:id="rId7"/>
    <hyperlink ref="E34" r:id="rId8"/>
    <hyperlink ref="E26" r:id="rId9"/>
    <hyperlink ref="E28" r:id="rId10"/>
    <hyperlink ref="E27" r:id="rId11"/>
    <hyperlink ref="E17" r:id="rId12"/>
    <hyperlink ref="E18" r:id="rId13"/>
    <hyperlink ref="E19" r:id="rId14"/>
  </hyperlinks>
  <pageMargins left="0.7" right="0.7" top="0.75" bottom="0.75" header="0.3" footer="0.3"/>
  <pageSetup paperSize="9" orientation="portrait" r:id="rId1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09"/>
  <sheetViews>
    <sheetView zoomScale="85" zoomScaleNormal="85" zoomScaleSheetLayoutView="100" workbookViewId="0">
      <pane ySplit="4" topLeftCell="A45" activePane="bottomLeft" state="frozen"/>
      <selection pane="bottomLeft" activeCell="AD199" sqref="AD199"/>
    </sheetView>
  </sheetViews>
  <sheetFormatPr defaultColWidth="10.7109375" defaultRowHeight="15.75" customHeight="1" x14ac:dyDescent="0.2"/>
  <cols>
    <col min="1" max="1" width="13.140625" style="93" customWidth="1"/>
    <col min="2" max="7" width="10.7109375" style="91"/>
    <col min="8" max="8" width="36.28515625" style="91" customWidth="1"/>
    <col min="9" max="9" width="10.7109375" style="93"/>
    <col min="10" max="18" width="10.7109375" style="91"/>
    <col min="19" max="19" width="10.7109375" style="93"/>
    <col min="20" max="23" width="10.7109375" style="91"/>
    <col min="24" max="24" width="39.28515625" style="91" customWidth="1"/>
    <col min="25" max="27" width="10.7109375" style="91"/>
    <col min="28" max="28" width="16.7109375" style="156" customWidth="1"/>
    <col min="29" max="16384" width="10.7109375" style="91"/>
  </cols>
  <sheetData>
    <row r="1" spans="1:28" s="159" customFormat="1" ht="15.75" customHeight="1" x14ac:dyDescent="0.2">
      <c r="A1" s="157" t="s">
        <v>566</v>
      </c>
      <c r="B1" s="109"/>
      <c r="C1" s="109"/>
      <c r="D1" s="109"/>
      <c r="E1" s="109"/>
      <c r="F1" s="109"/>
      <c r="G1" s="109"/>
      <c r="I1" s="357" t="s">
        <v>222</v>
      </c>
      <c r="J1" s="357"/>
      <c r="K1" s="358" t="s">
        <v>217</v>
      </c>
      <c r="L1" s="358"/>
      <c r="M1" s="359" t="s">
        <v>218</v>
      </c>
      <c r="N1" s="359"/>
      <c r="O1" s="109"/>
      <c r="P1" s="109"/>
      <c r="Q1" s="109"/>
      <c r="R1" s="109"/>
      <c r="S1" s="158"/>
    </row>
    <row r="2" spans="1:28" s="159" customFormat="1" ht="17.45" customHeight="1" thickBot="1" x14ac:dyDescent="0.25">
      <c r="A2" s="157" t="s">
        <v>567</v>
      </c>
      <c r="B2" s="109"/>
      <c r="C2" s="109"/>
      <c r="D2" s="109"/>
      <c r="E2" s="109"/>
      <c r="F2" s="109"/>
      <c r="G2" s="109"/>
      <c r="I2" s="357"/>
      <c r="J2" s="357"/>
      <c r="K2" s="358"/>
      <c r="L2" s="358"/>
      <c r="M2" s="359"/>
      <c r="N2" s="359"/>
      <c r="O2" s="109"/>
      <c r="P2" s="109"/>
      <c r="Q2" s="109"/>
      <c r="R2" s="109"/>
      <c r="S2" s="158"/>
    </row>
    <row r="3" spans="1:28" s="92" customFormat="1" ht="23.45" customHeight="1" x14ac:dyDescent="0.2">
      <c r="A3" s="116"/>
      <c r="B3" s="116"/>
      <c r="C3" s="116"/>
      <c r="D3" s="353" t="s">
        <v>228</v>
      </c>
      <c r="E3" s="354"/>
      <c r="F3" s="354"/>
      <c r="G3" s="355"/>
      <c r="H3" s="115"/>
      <c r="I3" s="116"/>
      <c r="J3" s="115"/>
      <c r="K3" s="115"/>
      <c r="L3" s="115"/>
      <c r="M3" s="115"/>
      <c r="N3" s="115"/>
      <c r="O3" s="115"/>
      <c r="P3" s="115"/>
      <c r="Q3" s="115"/>
      <c r="R3" s="115"/>
      <c r="S3" s="116"/>
      <c r="T3" s="356"/>
      <c r="U3" s="356"/>
      <c r="V3" s="356"/>
      <c r="W3" s="115"/>
      <c r="X3" s="115"/>
      <c r="Y3" s="115"/>
      <c r="Z3" s="115"/>
      <c r="AA3" s="115"/>
      <c r="AB3" s="153"/>
    </row>
    <row r="4" spans="1:28" s="110" customFormat="1" ht="76.900000000000006" customHeight="1" x14ac:dyDescent="0.2">
      <c r="A4" s="121" t="s">
        <v>127</v>
      </c>
      <c r="B4" s="128" t="s">
        <v>3</v>
      </c>
      <c r="C4" s="128" t="s">
        <v>4</v>
      </c>
      <c r="D4" s="121" t="s">
        <v>5</v>
      </c>
      <c r="E4" s="121" t="s">
        <v>6</v>
      </c>
      <c r="F4" s="121" t="s">
        <v>192</v>
      </c>
      <c r="G4" s="121" t="s">
        <v>8</v>
      </c>
      <c r="H4" s="129" t="s">
        <v>9</v>
      </c>
      <c r="I4" s="130" t="s">
        <v>11</v>
      </c>
      <c r="J4" s="129" t="s">
        <v>13</v>
      </c>
      <c r="K4" s="121" t="s">
        <v>14</v>
      </c>
      <c r="L4" s="121" t="s">
        <v>16</v>
      </c>
      <c r="M4" s="129" t="s">
        <v>18</v>
      </c>
      <c r="N4" s="129" t="s">
        <v>44</v>
      </c>
      <c r="O4" s="121" t="s">
        <v>19</v>
      </c>
      <c r="P4" s="121" t="s">
        <v>45</v>
      </c>
      <c r="Q4" s="121" t="s">
        <v>20</v>
      </c>
      <c r="R4" s="121" t="s">
        <v>46</v>
      </c>
      <c r="S4" s="130" t="s">
        <v>22</v>
      </c>
      <c r="T4" s="121" t="s">
        <v>41</v>
      </c>
      <c r="U4" s="121" t="s">
        <v>23</v>
      </c>
      <c r="V4" s="114" t="s">
        <v>28</v>
      </c>
      <c r="W4" s="122" t="s">
        <v>42</v>
      </c>
      <c r="X4" s="114" t="s">
        <v>24</v>
      </c>
      <c r="Y4" s="126" t="s">
        <v>211</v>
      </c>
      <c r="Z4" s="122" t="s">
        <v>212</v>
      </c>
      <c r="AA4" s="114" t="s">
        <v>29</v>
      </c>
      <c r="AB4" s="152" t="s">
        <v>27</v>
      </c>
    </row>
    <row r="5" spans="1:28" s="136" customFormat="1" ht="13.5" customHeight="1" x14ac:dyDescent="0.2">
      <c r="A5" s="279"/>
      <c r="B5" s="132"/>
      <c r="C5" s="172" t="s">
        <v>235</v>
      </c>
      <c r="D5" s="169" t="s">
        <v>236</v>
      </c>
      <c r="E5" s="183" t="s">
        <v>237</v>
      </c>
      <c r="F5" s="169" t="s">
        <v>238</v>
      </c>
      <c r="G5" s="133" t="s">
        <v>180</v>
      </c>
      <c r="H5" s="195" t="s">
        <v>239</v>
      </c>
      <c r="I5" s="134" t="s">
        <v>195</v>
      </c>
      <c r="J5" s="232" t="s">
        <v>30</v>
      </c>
      <c r="K5" s="133"/>
      <c r="L5" s="133"/>
      <c r="M5" s="132" t="s">
        <v>183</v>
      </c>
      <c r="N5" s="203" t="s">
        <v>240</v>
      </c>
      <c r="O5" s="133"/>
      <c r="P5" s="133"/>
      <c r="Q5" s="133"/>
      <c r="R5" s="133"/>
      <c r="S5" s="233"/>
      <c r="T5" s="133"/>
      <c r="U5" s="133"/>
      <c r="V5" s="289">
        <v>0</v>
      </c>
      <c r="W5" s="206">
        <v>508.22</v>
      </c>
      <c r="X5" s="132"/>
      <c r="Y5" s="135"/>
      <c r="Z5" s="287">
        <v>0</v>
      </c>
      <c r="AA5" s="132" t="s">
        <v>241</v>
      </c>
      <c r="AB5" s="154" t="s">
        <v>952</v>
      </c>
    </row>
    <row r="6" spans="1:28" s="136" customFormat="1" ht="16.5" customHeight="1" x14ac:dyDescent="0.2">
      <c r="A6" s="131"/>
      <c r="B6" s="132"/>
      <c r="C6" s="173" t="s">
        <v>242</v>
      </c>
      <c r="D6" s="181" t="s">
        <v>297</v>
      </c>
      <c r="E6" s="182" t="s">
        <v>318</v>
      </c>
      <c r="F6" s="183" t="s">
        <v>365</v>
      </c>
      <c r="G6" s="133" t="s">
        <v>180</v>
      </c>
      <c r="H6" s="196" t="s">
        <v>414</v>
      </c>
      <c r="I6" s="194" t="s">
        <v>469</v>
      </c>
      <c r="J6" s="132" t="s">
        <v>30</v>
      </c>
      <c r="K6" s="133"/>
      <c r="L6" s="133"/>
      <c r="M6" s="194" t="s">
        <v>181</v>
      </c>
      <c r="N6" s="194" t="s">
        <v>516</v>
      </c>
      <c r="O6" s="133"/>
      <c r="P6" s="133"/>
      <c r="Q6" s="133"/>
      <c r="R6" s="133"/>
      <c r="S6" s="205">
        <v>42530</v>
      </c>
      <c r="T6" s="133"/>
      <c r="U6" s="133"/>
      <c r="V6" s="277">
        <v>1800</v>
      </c>
      <c r="W6" s="207"/>
      <c r="X6" s="132" t="s">
        <v>563</v>
      </c>
      <c r="Y6" s="135"/>
      <c r="Z6" s="249">
        <v>0</v>
      </c>
      <c r="AA6" s="194" t="s">
        <v>39</v>
      </c>
      <c r="AB6" s="154"/>
    </row>
    <row r="7" spans="1:28" s="136" customFormat="1" ht="15.75" customHeight="1" x14ac:dyDescent="0.2">
      <c r="A7" s="131"/>
      <c r="B7" s="132"/>
      <c r="C7" s="173" t="s">
        <v>243</v>
      </c>
      <c r="D7" s="181" t="s">
        <v>298</v>
      </c>
      <c r="E7" s="182" t="s">
        <v>319</v>
      </c>
      <c r="F7" s="183" t="s">
        <v>366</v>
      </c>
      <c r="G7" s="133" t="s">
        <v>180</v>
      </c>
      <c r="H7" s="196" t="s">
        <v>415</v>
      </c>
      <c r="I7" s="194" t="s">
        <v>470</v>
      </c>
      <c r="J7" s="132" t="s">
        <v>30</v>
      </c>
      <c r="K7" s="133"/>
      <c r="L7" s="133"/>
      <c r="M7" s="194" t="s">
        <v>181</v>
      </c>
      <c r="N7" s="194" t="s">
        <v>517</v>
      </c>
      <c r="O7" s="133"/>
      <c r="P7" s="133"/>
      <c r="Q7" s="133"/>
      <c r="R7" s="133"/>
      <c r="S7" s="205">
        <v>42574</v>
      </c>
      <c r="T7" s="133"/>
      <c r="U7" s="133"/>
      <c r="V7" s="277">
        <v>400</v>
      </c>
      <c r="W7" s="207"/>
      <c r="X7" s="132" t="s">
        <v>148</v>
      </c>
      <c r="Y7" s="135"/>
      <c r="Z7" s="249">
        <v>0</v>
      </c>
      <c r="AA7" s="194" t="s">
        <v>39</v>
      </c>
      <c r="AB7" s="154"/>
    </row>
    <row r="8" spans="1:28" s="136" customFormat="1" ht="15.75" customHeight="1" x14ac:dyDescent="0.2">
      <c r="A8" s="131"/>
      <c r="B8" s="132"/>
      <c r="C8" s="173" t="s">
        <v>244</v>
      </c>
      <c r="D8" s="181" t="s">
        <v>299</v>
      </c>
      <c r="E8" s="182" t="s">
        <v>320</v>
      </c>
      <c r="F8" s="183" t="s">
        <v>367</v>
      </c>
      <c r="G8" s="133" t="s">
        <v>180</v>
      </c>
      <c r="H8" s="196" t="s">
        <v>416</v>
      </c>
      <c r="I8" s="194" t="s">
        <v>471</v>
      </c>
      <c r="J8" s="132" t="s">
        <v>30</v>
      </c>
      <c r="K8" s="133"/>
      <c r="L8" s="133"/>
      <c r="M8" s="194" t="s">
        <v>32</v>
      </c>
      <c r="N8" s="194" t="s">
        <v>518</v>
      </c>
      <c r="O8" s="133"/>
      <c r="P8" s="133"/>
      <c r="Q8" s="133"/>
      <c r="R8" s="133"/>
      <c r="S8" s="205">
        <v>42531</v>
      </c>
      <c r="T8" s="133"/>
      <c r="U8" s="133"/>
      <c r="V8" s="277">
        <v>2250</v>
      </c>
      <c r="W8" s="207"/>
      <c r="X8" s="132" t="s">
        <v>563</v>
      </c>
      <c r="Y8" s="135"/>
      <c r="Z8" s="249">
        <v>0</v>
      </c>
      <c r="AA8" s="194" t="s">
        <v>39</v>
      </c>
      <c r="AB8" s="154"/>
    </row>
    <row r="9" spans="1:28" s="117" customFormat="1" ht="15.75" customHeight="1" x14ac:dyDescent="0.2">
      <c r="A9" s="123"/>
      <c r="B9" s="119"/>
      <c r="C9" s="173" t="s">
        <v>245</v>
      </c>
      <c r="D9" s="181" t="s">
        <v>300</v>
      </c>
      <c r="E9" s="177" t="s">
        <v>321</v>
      </c>
      <c r="F9" s="184" t="s">
        <v>368</v>
      </c>
      <c r="G9" s="133" t="s">
        <v>180</v>
      </c>
      <c r="H9" s="197" t="s">
        <v>417</v>
      </c>
      <c r="I9" s="194" t="s">
        <v>472</v>
      </c>
      <c r="J9" s="132" t="s">
        <v>30</v>
      </c>
      <c r="K9" s="118"/>
      <c r="L9" s="118"/>
      <c r="M9" s="194" t="s">
        <v>183</v>
      </c>
      <c r="N9" s="194" t="s">
        <v>519</v>
      </c>
      <c r="O9" s="118"/>
      <c r="P9" s="118"/>
      <c r="Q9" s="118"/>
      <c r="R9" s="118"/>
      <c r="S9" s="278">
        <v>42551</v>
      </c>
      <c r="T9" s="118"/>
      <c r="U9" s="118"/>
      <c r="V9" s="277">
        <v>2040</v>
      </c>
      <c r="W9" s="207"/>
      <c r="X9" s="119"/>
      <c r="Y9" s="127"/>
      <c r="Z9" s="249">
        <v>0</v>
      </c>
      <c r="AA9" s="194" t="s">
        <v>39</v>
      </c>
      <c r="AB9" s="155" t="s">
        <v>1238</v>
      </c>
    </row>
    <row r="10" spans="1:28" s="117" customFormat="1" ht="15.75" customHeight="1" x14ac:dyDescent="0.2">
      <c r="A10" s="123"/>
      <c r="B10" s="119"/>
      <c r="C10" s="170" t="s">
        <v>246</v>
      </c>
      <c r="D10" s="185" t="s">
        <v>299</v>
      </c>
      <c r="E10" s="177" t="s">
        <v>320</v>
      </c>
      <c r="F10" s="183" t="s">
        <v>367</v>
      </c>
      <c r="G10" s="133" t="s">
        <v>180</v>
      </c>
      <c r="H10" s="179" t="s">
        <v>418</v>
      </c>
      <c r="I10" s="194" t="s">
        <v>473</v>
      </c>
      <c r="J10" s="132" t="s">
        <v>30</v>
      </c>
      <c r="K10" s="118"/>
      <c r="L10" s="118"/>
      <c r="M10" s="194" t="s">
        <v>32</v>
      </c>
      <c r="N10" s="193" t="s">
        <v>520</v>
      </c>
      <c r="O10" s="118"/>
      <c r="P10" s="118"/>
      <c r="Q10" s="118"/>
      <c r="R10" s="118"/>
      <c r="S10" s="205">
        <v>42569</v>
      </c>
      <c r="T10" s="118"/>
      <c r="U10" s="118"/>
      <c r="V10" s="277">
        <v>2250</v>
      </c>
      <c r="W10" s="207"/>
      <c r="X10" s="119" t="s">
        <v>563</v>
      </c>
      <c r="Y10" s="127"/>
      <c r="Z10" s="249">
        <v>0</v>
      </c>
      <c r="AA10" s="194" t="s">
        <v>39</v>
      </c>
      <c r="AB10" s="155"/>
    </row>
    <row r="11" spans="1:28" s="117" customFormat="1" ht="15.75" customHeight="1" x14ac:dyDescent="0.2">
      <c r="A11" s="123"/>
      <c r="B11" s="119"/>
      <c r="C11" s="172" t="s">
        <v>247</v>
      </c>
      <c r="D11" s="181" t="s">
        <v>301</v>
      </c>
      <c r="E11" s="182" t="s">
        <v>322</v>
      </c>
      <c r="F11" s="188" t="s">
        <v>369</v>
      </c>
      <c r="G11" s="133" t="s">
        <v>180</v>
      </c>
      <c r="H11" s="179" t="s">
        <v>419</v>
      </c>
      <c r="I11" s="194">
        <v>2016</v>
      </c>
      <c r="J11" s="132" t="s">
        <v>30</v>
      </c>
      <c r="K11" s="118"/>
      <c r="L11" s="118"/>
      <c r="M11" s="194" t="s">
        <v>206</v>
      </c>
      <c r="N11" s="194" t="s">
        <v>521</v>
      </c>
      <c r="O11" s="118"/>
      <c r="P11" s="118"/>
      <c r="Q11" s="118"/>
      <c r="R11" s="118"/>
      <c r="S11" s="205">
        <v>42493</v>
      </c>
      <c r="T11" s="118"/>
      <c r="U11" s="118"/>
      <c r="V11" s="277">
        <v>2571</v>
      </c>
      <c r="W11" s="207"/>
      <c r="X11" s="119"/>
      <c r="Y11" s="127"/>
      <c r="Z11" s="249">
        <v>2571</v>
      </c>
      <c r="AA11" s="194" t="s">
        <v>39</v>
      </c>
      <c r="AB11" s="155"/>
    </row>
    <row r="12" spans="1:28" s="117" customFormat="1" ht="15.75" customHeight="1" x14ac:dyDescent="0.2">
      <c r="A12" s="123"/>
      <c r="B12" s="119"/>
      <c r="C12" s="167" t="s">
        <v>248</v>
      </c>
      <c r="D12" s="181" t="s">
        <v>298</v>
      </c>
      <c r="E12" s="186" t="s">
        <v>323</v>
      </c>
      <c r="F12" s="184" t="s">
        <v>370</v>
      </c>
      <c r="G12" s="133" t="s">
        <v>180</v>
      </c>
      <c r="H12" s="179" t="s">
        <v>420</v>
      </c>
      <c r="I12" s="194" t="s">
        <v>474</v>
      </c>
      <c r="J12" s="132" t="s">
        <v>30</v>
      </c>
      <c r="K12" s="118"/>
      <c r="L12" s="118"/>
      <c r="M12" s="194" t="s">
        <v>183</v>
      </c>
      <c r="N12" s="194" t="s">
        <v>522</v>
      </c>
      <c r="O12" s="118"/>
      <c r="P12" s="118"/>
      <c r="Q12" s="118"/>
      <c r="R12" s="118"/>
      <c r="S12" s="205">
        <v>42545</v>
      </c>
      <c r="T12" s="118"/>
      <c r="U12" s="118"/>
      <c r="V12" s="277">
        <v>400</v>
      </c>
      <c r="W12" s="207"/>
      <c r="X12" s="119" t="s">
        <v>148</v>
      </c>
      <c r="Y12" s="127"/>
      <c r="Z12" s="249">
        <v>0</v>
      </c>
      <c r="AA12" s="194" t="s">
        <v>39</v>
      </c>
      <c r="AB12" s="155"/>
    </row>
    <row r="13" spans="1:28" s="117" customFormat="1" ht="15.75" customHeight="1" x14ac:dyDescent="0.25">
      <c r="A13" s="123"/>
      <c r="B13" s="119"/>
      <c r="C13" s="168" t="s">
        <v>249</v>
      </c>
      <c r="D13" s="181" t="s">
        <v>302</v>
      </c>
      <c r="E13" s="182" t="s">
        <v>324</v>
      </c>
      <c r="F13" s="188" t="s">
        <v>371</v>
      </c>
      <c r="G13" s="133" t="s">
        <v>180</v>
      </c>
      <c r="H13" s="179" t="s">
        <v>421</v>
      </c>
      <c r="I13" s="194" t="s">
        <v>475</v>
      </c>
      <c r="J13" s="132" t="s">
        <v>30</v>
      </c>
      <c r="K13" s="118"/>
      <c r="L13" s="118"/>
      <c r="M13" s="194" t="s">
        <v>32</v>
      </c>
      <c r="N13" s="204" t="s">
        <v>523</v>
      </c>
      <c r="O13" s="118"/>
      <c r="P13" s="118"/>
      <c r="Q13" s="118"/>
      <c r="R13" s="118"/>
      <c r="S13" s="205">
        <v>42569</v>
      </c>
      <c r="T13" s="118"/>
      <c r="U13" s="118"/>
      <c r="V13" s="277">
        <v>1800</v>
      </c>
      <c r="W13" s="208"/>
      <c r="X13" s="119" t="s">
        <v>563</v>
      </c>
      <c r="Y13" s="127"/>
      <c r="Z13" s="249">
        <v>0</v>
      </c>
      <c r="AA13" s="194" t="s">
        <v>39</v>
      </c>
      <c r="AB13" s="155"/>
    </row>
    <row r="14" spans="1:28" s="117" customFormat="1" ht="15.75" customHeight="1" x14ac:dyDescent="0.25">
      <c r="A14" s="123"/>
      <c r="B14" s="119"/>
      <c r="C14" s="172" t="s">
        <v>250</v>
      </c>
      <c r="D14" s="181" t="s">
        <v>303</v>
      </c>
      <c r="E14" s="182" t="s">
        <v>325</v>
      </c>
      <c r="F14" s="188" t="s">
        <v>372</v>
      </c>
      <c r="G14" s="133" t="s">
        <v>180</v>
      </c>
      <c r="H14" s="179" t="s">
        <v>422</v>
      </c>
      <c r="I14" s="194" t="s">
        <v>476</v>
      </c>
      <c r="J14" s="132" t="s">
        <v>30</v>
      </c>
      <c r="K14" s="118"/>
      <c r="L14" s="118"/>
      <c r="M14" s="194" t="s">
        <v>183</v>
      </c>
      <c r="N14" s="204" t="s">
        <v>524</v>
      </c>
      <c r="O14" s="118"/>
      <c r="P14" s="118"/>
      <c r="Q14" s="118"/>
      <c r="R14" s="118"/>
      <c r="S14" s="205">
        <v>42473</v>
      </c>
      <c r="T14" s="118"/>
      <c r="U14" s="118"/>
      <c r="V14" s="277">
        <v>1728</v>
      </c>
      <c r="W14" s="208"/>
      <c r="X14" s="119" t="s">
        <v>564</v>
      </c>
      <c r="Y14" s="127"/>
      <c r="Z14" s="249">
        <v>0</v>
      </c>
      <c r="AA14" s="194" t="s">
        <v>39</v>
      </c>
      <c r="AB14" s="155"/>
    </row>
    <row r="15" spans="1:28" s="117" customFormat="1" ht="15.75" customHeight="1" x14ac:dyDescent="0.25">
      <c r="A15" s="123"/>
      <c r="B15" s="119"/>
      <c r="C15" s="174" t="s">
        <v>251</v>
      </c>
      <c r="D15" s="181" t="s">
        <v>304</v>
      </c>
      <c r="E15" s="182" t="s">
        <v>326</v>
      </c>
      <c r="F15" s="178" t="s">
        <v>373</v>
      </c>
      <c r="G15" s="133" t="s">
        <v>180</v>
      </c>
      <c r="H15" s="179" t="s">
        <v>423</v>
      </c>
      <c r="I15" s="194" t="s">
        <v>477</v>
      </c>
      <c r="J15" s="132" t="s">
        <v>30</v>
      </c>
      <c r="K15" s="118"/>
      <c r="L15" s="118"/>
      <c r="M15" s="194" t="s">
        <v>183</v>
      </c>
      <c r="N15" s="179" t="s">
        <v>1002</v>
      </c>
      <c r="O15" s="118" t="s">
        <v>183</v>
      </c>
      <c r="P15" s="118" t="s">
        <v>1001</v>
      </c>
      <c r="Q15" s="118"/>
      <c r="R15" s="118"/>
      <c r="S15" s="205">
        <v>42544</v>
      </c>
      <c r="T15" s="118"/>
      <c r="U15" s="118"/>
      <c r="V15" s="277">
        <v>1148.77</v>
      </c>
      <c r="W15" s="208"/>
      <c r="X15" s="119"/>
      <c r="Y15" s="127"/>
      <c r="Z15" s="249">
        <v>1148.77</v>
      </c>
      <c r="AA15" s="194" t="s">
        <v>39</v>
      </c>
      <c r="AB15" s="155"/>
    </row>
    <row r="16" spans="1:28" s="117" customFormat="1" ht="15.75" customHeight="1" x14ac:dyDescent="0.25">
      <c r="A16" s="123"/>
      <c r="B16" s="119"/>
      <c r="C16" s="172" t="s">
        <v>252</v>
      </c>
      <c r="D16" s="181" t="s">
        <v>305</v>
      </c>
      <c r="E16" s="182" t="s">
        <v>327</v>
      </c>
      <c r="F16" s="188" t="s">
        <v>374</v>
      </c>
      <c r="G16" s="133" t="s">
        <v>180</v>
      </c>
      <c r="H16" s="179" t="s">
        <v>424</v>
      </c>
      <c r="I16" s="194" t="s">
        <v>478</v>
      </c>
      <c r="J16" s="132" t="s">
        <v>30</v>
      </c>
      <c r="K16" s="118"/>
      <c r="L16" s="118"/>
      <c r="M16" s="194" t="s">
        <v>32</v>
      </c>
      <c r="N16" s="194" t="s">
        <v>525</v>
      </c>
      <c r="O16" s="118"/>
      <c r="P16" s="118"/>
      <c r="Q16" s="118"/>
      <c r="R16" s="118"/>
      <c r="S16" s="205">
        <v>42468</v>
      </c>
      <c r="T16" s="118"/>
      <c r="U16" s="118"/>
      <c r="V16" s="277">
        <v>1200</v>
      </c>
      <c r="W16" s="208"/>
      <c r="X16" s="119"/>
      <c r="Y16" s="127"/>
      <c r="Z16" s="249">
        <v>1200</v>
      </c>
      <c r="AA16" s="194" t="s">
        <v>39</v>
      </c>
      <c r="AB16" s="155"/>
    </row>
    <row r="17" spans="1:28" s="117" customFormat="1" ht="15.75" customHeight="1" x14ac:dyDescent="0.25">
      <c r="A17" s="123"/>
      <c r="B17" s="119"/>
      <c r="C17" s="172" t="s">
        <v>253</v>
      </c>
      <c r="D17" s="181" t="s">
        <v>306</v>
      </c>
      <c r="E17" s="182" t="s">
        <v>328</v>
      </c>
      <c r="F17" s="188" t="s">
        <v>375</v>
      </c>
      <c r="G17" s="133" t="s">
        <v>180</v>
      </c>
      <c r="H17" s="179" t="s">
        <v>425</v>
      </c>
      <c r="I17" s="194" t="s">
        <v>479</v>
      </c>
      <c r="J17" s="132" t="s">
        <v>30</v>
      </c>
      <c r="K17" s="118"/>
      <c r="L17" s="118"/>
      <c r="M17" s="194" t="s">
        <v>181</v>
      </c>
      <c r="N17" s="194" t="s">
        <v>526</v>
      </c>
      <c r="O17" s="118"/>
      <c r="P17" s="118"/>
      <c r="Q17" s="118"/>
      <c r="R17" s="118"/>
      <c r="S17" s="205">
        <v>42565</v>
      </c>
      <c r="T17" s="118"/>
      <c r="U17" s="118"/>
      <c r="V17" s="277">
        <v>1931.04</v>
      </c>
      <c r="W17" s="208"/>
      <c r="X17" s="119" t="s">
        <v>565</v>
      </c>
      <c r="Y17" s="127"/>
      <c r="Z17" s="249">
        <v>0</v>
      </c>
      <c r="AA17" s="194" t="s">
        <v>39</v>
      </c>
      <c r="AB17" s="155"/>
    </row>
    <row r="18" spans="1:28" s="117" customFormat="1" ht="15.75" customHeight="1" x14ac:dyDescent="0.25">
      <c r="A18" s="123"/>
      <c r="B18" s="119"/>
      <c r="C18" s="172" t="s">
        <v>254</v>
      </c>
      <c r="D18" s="181" t="s">
        <v>307</v>
      </c>
      <c r="E18" s="182" t="s">
        <v>329</v>
      </c>
      <c r="F18" s="183" t="s">
        <v>376</v>
      </c>
      <c r="G18" s="133" t="s">
        <v>180</v>
      </c>
      <c r="H18" s="179" t="s">
        <v>426</v>
      </c>
      <c r="I18" s="194" t="s">
        <v>480</v>
      </c>
      <c r="J18" s="132" t="s">
        <v>30</v>
      </c>
      <c r="K18" s="118"/>
      <c r="L18" s="118"/>
      <c r="M18" s="194" t="s">
        <v>515</v>
      </c>
      <c r="N18" s="194" t="s">
        <v>527</v>
      </c>
      <c r="O18" s="118"/>
      <c r="P18" s="118"/>
      <c r="Q18" s="118"/>
      <c r="R18" s="118"/>
      <c r="S18" s="205">
        <v>42464</v>
      </c>
      <c r="T18" s="118"/>
      <c r="U18" s="118"/>
      <c r="V18" s="277">
        <v>1596.3</v>
      </c>
      <c r="W18" s="208"/>
      <c r="X18" s="119" t="s">
        <v>1231</v>
      </c>
      <c r="Y18" s="127"/>
      <c r="Z18" s="249">
        <v>1596.3</v>
      </c>
      <c r="AA18" s="194" t="s">
        <v>39</v>
      </c>
      <c r="AB18" s="155"/>
    </row>
    <row r="19" spans="1:28" s="117" customFormat="1" ht="15.75" customHeight="1" x14ac:dyDescent="0.25">
      <c r="A19" s="123"/>
      <c r="B19" s="119"/>
      <c r="C19" s="172" t="s">
        <v>255</v>
      </c>
      <c r="D19" s="181" t="s">
        <v>298</v>
      </c>
      <c r="E19" s="182" t="s">
        <v>330</v>
      </c>
      <c r="F19" s="189" t="s">
        <v>377</v>
      </c>
      <c r="G19" s="133" t="s">
        <v>180</v>
      </c>
      <c r="H19" s="179" t="s">
        <v>427</v>
      </c>
      <c r="I19" s="194" t="s">
        <v>481</v>
      </c>
      <c r="J19" s="132" t="s">
        <v>30</v>
      </c>
      <c r="K19" s="118"/>
      <c r="L19" s="118"/>
      <c r="M19" s="194" t="s">
        <v>181</v>
      </c>
      <c r="N19" s="204" t="s">
        <v>528</v>
      </c>
      <c r="O19" s="118"/>
      <c r="P19" s="118"/>
      <c r="Q19" s="118"/>
      <c r="R19" s="118"/>
      <c r="S19" s="205">
        <v>42511</v>
      </c>
      <c r="T19" s="118"/>
      <c r="U19" s="118"/>
      <c r="V19" s="277">
        <v>200</v>
      </c>
      <c r="W19" s="208"/>
      <c r="X19" s="119" t="s">
        <v>148</v>
      </c>
      <c r="Y19" s="127"/>
      <c r="Z19" s="249">
        <v>0</v>
      </c>
      <c r="AA19" s="194" t="s">
        <v>39</v>
      </c>
      <c r="AB19" s="155"/>
    </row>
    <row r="20" spans="1:28" s="117" customFormat="1" ht="15.75" customHeight="1" x14ac:dyDescent="0.25">
      <c r="A20" s="123"/>
      <c r="B20" s="119"/>
      <c r="C20" s="171" t="s">
        <v>256</v>
      </c>
      <c r="D20" s="181" t="s">
        <v>308</v>
      </c>
      <c r="E20" s="182" t="s">
        <v>331</v>
      </c>
      <c r="F20" s="189" t="s">
        <v>378</v>
      </c>
      <c r="G20" s="133" t="s">
        <v>180</v>
      </c>
      <c r="H20" s="179" t="s">
        <v>428</v>
      </c>
      <c r="I20" s="194" t="s">
        <v>482</v>
      </c>
      <c r="J20" s="132" t="s">
        <v>30</v>
      </c>
      <c r="K20" s="118"/>
      <c r="L20" s="118"/>
      <c r="M20" s="194" t="s">
        <v>32</v>
      </c>
      <c r="N20" s="194" t="s">
        <v>529</v>
      </c>
      <c r="O20" s="118"/>
      <c r="P20" s="118"/>
      <c r="Q20" s="118"/>
      <c r="R20" s="118"/>
      <c r="S20" s="205">
        <v>42473</v>
      </c>
      <c r="T20" s="118"/>
      <c r="U20" s="118"/>
      <c r="V20" s="277">
        <v>1753.38</v>
      </c>
      <c r="W20" s="208"/>
      <c r="X20" s="119"/>
      <c r="Y20" s="127"/>
      <c r="Z20" s="249">
        <v>1753.38</v>
      </c>
      <c r="AA20" s="194" t="s">
        <v>39</v>
      </c>
      <c r="AB20" s="155"/>
    </row>
    <row r="21" spans="1:28" s="117" customFormat="1" ht="15.75" customHeight="1" x14ac:dyDescent="0.25">
      <c r="A21" s="279"/>
      <c r="B21" s="119"/>
      <c r="C21" s="172" t="s">
        <v>257</v>
      </c>
      <c r="D21" s="181" t="s">
        <v>309</v>
      </c>
      <c r="E21" s="182" t="s">
        <v>332</v>
      </c>
      <c r="F21" s="189" t="s">
        <v>379</v>
      </c>
      <c r="G21" s="133" t="s">
        <v>180</v>
      </c>
      <c r="H21" s="179" t="s">
        <v>429</v>
      </c>
      <c r="I21" s="194" t="s">
        <v>483</v>
      </c>
      <c r="J21" s="132" t="s">
        <v>30</v>
      </c>
      <c r="K21" s="118"/>
      <c r="L21" s="118"/>
      <c r="M21" s="194" t="s">
        <v>183</v>
      </c>
      <c r="N21" s="194" t="s">
        <v>530</v>
      </c>
      <c r="O21" s="118"/>
      <c r="P21" s="118"/>
      <c r="Q21" s="118"/>
      <c r="R21" s="118"/>
      <c r="S21" s="205">
        <v>42474</v>
      </c>
      <c r="T21" s="118"/>
      <c r="U21" s="118"/>
      <c r="V21" s="277">
        <v>1578.48</v>
      </c>
      <c r="W21" s="209">
        <v>2097.65</v>
      </c>
      <c r="X21" s="119"/>
      <c r="Y21" s="127"/>
      <c r="Z21" s="249">
        <v>1578.48</v>
      </c>
      <c r="AA21" s="194" t="s">
        <v>39</v>
      </c>
      <c r="AB21" s="155"/>
    </row>
    <row r="22" spans="1:28" s="117" customFormat="1" ht="12.6" customHeight="1" x14ac:dyDescent="0.25">
      <c r="A22" s="123"/>
      <c r="B22" s="119"/>
      <c r="C22" s="175" t="s">
        <v>258</v>
      </c>
      <c r="D22" s="181" t="s">
        <v>310</v>
      </c>
      <c r="E22" s="190" t="s">
        <v>333</v>
      </c>
      <c r="F22" s="184" t="s">
        <v>380</v>
      </c>
      <c r="G22" s="133" t="s">
        <v>180</v>
      </c>
      <c r="H22" s="179" t="s">
        <v>430</v>
      </c>
      <c r="I22" s="194" t="s">
        <v>484</v>
      </c>
      <c r="J22" s="132" t="s">
        <v>30</v>
      </c>
      <c r="K22" s="118"/>
      <c r="L22" s="118"/>
      <c r="M22" s="202" t="s">
        <v>183</v>
      </c>
      <c r="N22" s="202" t="s">
        <v>531</v>
      </c>
      <c r="O22" s="118"/>
      <c r="P22" s="118"/>
      <c r="Q22" s="118"/>
      <c r="R22" s="118"/>
      <c r="S22" s="205">
        <v>42579</v>
      </c>
      <c r="T22" s="118"/>
      <c r="U22" s="118"/>
      <c r="V22" s="277">
        <v>2250</v>
      </c>
      <c r="W22" s="208"/>
      <c r="X22" s="119" t="s">
        <v>563</v>
      </c>
      <c r="Y22" s="127"/>
      <c r="Z22" s="249">
        <v>0</v>
      </c>
      <c r="AA22" s="194" t="s">
        <v>39</v>
      </c>
      <c r="AB22" s="155"/>
    </row>
    <row r="23" spans="1:28" s="100" customFormat="1" ht="15.75" customHeight="1" x14ac:dyDescent="0.25">
      <c r="A23" s="123"/>
      <c r="B23" s="165"/>
      <c r="C23" s="119" t="s">
        <v>259</v>
      </c>
      <c r="D23" s="181" t="s">
        <v>304</v>
      </c>
      <c r="E23" s="190" t="s">
        <v>326</v>
      </c>
      <c r="F23" s="176" t="s">
        <v>381</v>
      </c>
      <c r="G23" s="133" t="s">
        <v>180</v>
      </c>
      <c r="H23" s="179" t="s">
        <v>431</v>
      </c>
      <c r="I23" s="194" t="s">
        <v>471</v>
      </c>
      <c r="J23" s="132" t="s">
        <v>30</v>
      </c>
      <c r="K23" s="118"/>
      <c r="L23" s="118"/>
      <c r="M23" s="202" t="s">
        <v>183</v>
      </c>
      <c r="N23" s="179" t="s">
        <v>524</v>
      </c>
      <c r="O23" s="118" t="s">
        <v>183</v>
      </c>
      <c r="P23" s="118" t="s">
        <v>1001</v>
      </c>
      <c r="Q23" s="118" t="s">
        <v>183</v>
      </c>
      <c r="R23" s="118" t="s">
        <v>1002</v>
      </c>
      <c r="S23" s="205">
        <v>42535</v>
      </c>
      <c r="T23" s="118"/>
      <c r="U23" s="118"/>
      <c r="V23" s="277">
        <v>1262.8</v>
      </c>
      <c r="W23" s="209"/>
      <c r="X23" s="119"/>
      <c r="Y23" s="127"/>
      <c r="Z23" s="249">
        <v>1262.8</v>
      </c>
      <c r="AA23" s="194" t="s">
        <v>39</v>
      </c>
      <c r="AB23" s="155"/>
    </row>
    <row r="24" spans="1:28" ht="15.75" customHeight="1" x14ac:dyDescent="0.25">
      <c r="A24" s="123"/>
      <c r="B24" s="165">
        <v>27099134</v>
      </c>
      <c r="C24" s="119" t="s">
        <v>260</v>
      </c>
      <c r="D24" s="187" t="s">
        <v>311</v>
      </c>
      <c r="E24" s="182" t="s">
        <v>334</v>
      </c>
      <c r="F24" s="183" t="s">
        <v>382</v>
      </c>
      <c r="G24" s="133" t="s">
        <v>180</v>
      </c>
      <c r="H24" s="179" t="s">
        <v>432</v>
      </c>
      <c r="I24" s="194" t="s">
        <v>485</v>
      </c>
      <c r="J24" s="132" t="s">
        <v>30</v>
      </c>
      <c r="K24" s="118"/>
      <c r="L24" s="118"/>
      <c r="M24" s="202" t="s">
        <v>185</v>
      </c>
      <c r="N24" s="179" t="s">
        <v>1003</v>
      </c>
      <c r="O24" s="118"/>
      <c r="P24" s="118"/>
      <c r="Q24" s="118"/>
      <c r="R24" s="118"/>
      <c r="S24" s="205">
        <v>42472</v>
      </c>
      <c r="T24" s="118"/>
      <c r="U24" s="118"/>
      <c r="V24" s="277">
        <v>3780</v>
      </c>
      <c r="W24" s="209"/>
      <c r="X24" s="119"/>
      <c r="Y24" s="127"/>
      <c r="Z24" s="249">
        <v>3780</v>
      </c>
      <c r="AA24" s="194" t="s">
        <v>39</v>
      </c>
      <c r="AB24" s="155"/>
    </row>
    <row r="25" spans="1:28" ht="15.75" customHeight="1" x14ac:dyDescent="0.25">
      <c r="A25" s="123"/>
      <c r="B25" s="165">
        <v>27241583</v>
      </c>
      <c r="C25" s="119" t="s">
        <v>261</v>
      </c>
      <c r="D25" s="187" t="s">
        <v>302</v>
      </c>
      <c r="E25" s="182" t="s">
        <v>335</v>
      </c>
      <c r="F25" s="184" t="s">
        <v>383</v>
      </c>
      <c r="G25" s="133" t="s">
        <v>180</v>
      </c>
      <c r="H25" s="179" t="s">
        <v>433</v>
      </c>
      <c r="I25" s="194" t="s">
        <v>486</v>
      </c>
      <c r="J25" s="132" t="s">
        <v>30</v>
      </c>
      <c r="K25" s="118"/>
      <c r="L25" s="118"/>
      <c r="M25" s="202" t="s">
        <v>181</v>
      </c>
      <c r="N25" s="179" t="s">
        <v>984</v>
      </c>
      <c r="O25" s="118" t="s">
        <v>181</v>
      </c>
      <c r="P25" s="118" t="s">
        <v>988</v>
      </c>
      <c r="Q25" s="118"/>
      <c r="R25" s="118"/>
      <c r="S25" s="205">
        <v>42482</v>
      </c>
      <c r="T25" s="118"/>
      <c r="U25" s="118"/>
      <c r="V25" s="277">
        <v>1800</v>
      </c>
      <c r="W25" s="209"/>
      <c r="X25" s="119" t="s">
        <v>563</v>
      </c>
      <c r="Y25" s="127"/>
      <c r="Z25" s="249">
        <v>0</v>
      </c>
      <c r="AA25" s="194" t="s">
        <v>39</v>
      </c>
      <c r="AB25" s="155"/>
    </row>
    <row r="26" spans="1:28" ht="15.75" customHeight="1" x14ac:dyDescent="0.25">
      <c r="A26" s="123"/>
      <c r="B26" s="165">
        <v>27038517</v>
      </c>
      <c r="C26" s="119" t="s">
        <v>262</v>
      </c>
      <c r="D26" s="187" t="s">
        <v>312</v>
      </c>
      <c r="E26" s="182" t="s">
        <v>336</v>
      </c>
      <c r="F26" s="183" t="s">
        <v>384</v>
      </c>
      <c r="G26" s="133" t="s">
        <v>180</v>
      </c>
      <c r="H26" s="179" t="s">
        <v>434</v>
      </c>
      <c r="I26" s="194" t="s">
        <v>487</v>
      </c>
      <c r="J26" s="132" t="s">
        <v>30</v>
      </c>
      <c r="K26" s="118"/>
      <c r="L26" s="118"/>
      <c r="M26" s="202" t="s">
        <v>185</v>
      </c>
      <c r="N26" s="179" t="s">
        <v>974</v>
      </c>
      <c r="O26" s="118" t="s">
        <v>185</v>
      </c>
      <c r="P26" s="118" t="s">
        <v>1004</v>
      </c>
      <c r="Q26" s="118"/>
      <c r="R26" s="118"/>
      <c r="S26" s="205">
        <v>42482</v>
      </c>
      <c r="T26" s="118"/>
      <c r="U26" s="118"/>
      <c r="V26" s="277">
        <v>1865.38</v>
      </c>
      <c r="W26" s="209"/>
      <c r="X26" s="119"/>
      <c r="Y26" s="127"/>
      <c r="Z26" s="249">
        <v>1865.38</v>
      </c>
      <c r="AA26" s="194" t="s">
        <v>39</v>
      </c>
      <c r="AB26" s="155"/>
    </row>
    <row r="27" spans="1:28" ht="15.75" customHeight="1" x14ac:dyDescent="0.25">
      <c r="A27" s="123"/>
      <c r="B27" s="165"/>
      <c r="C27" s="119" t="s">
        <v>263</v>
      </c>
      <c r="D27" s="187" t="s">
        <v>313</v>
      </c>
      <c r="E27" s="182" t="s">
        <v>337</v>
      </c>
      <c r="F27" s="183" t="s">
        <v>385</v>
      </c>
      <c r="G27" s="133" t="s">
        <v>180</v>
      </c>
      <c r="H27" s="179" t="s">
        <v>435</v>
      </c>
      <c r="I27" s="200" t="s">
        <v>488</v>
      </c>
      <c r="J27" s="132" t="s">
        <v>30</v>
      </c>
      <c r="K27" s="118"/>
      <c r="L27" s="118"/>
      <c r="M27" s="202" t="s">
        <v>183</v>
      </c>
      <c r="N27" s="194" t="s">
        <v>532</v>
      </c>
      <c r="O27" s="118"/>
      <c r="P27" s="118"/>
      <c r="Q27" s="118"/>
      <c r="R27" s="118"/>
      <c r="S27" s="205">
        <v>42479</v>
      </c>
      <c r="T27" s="118"/>
      <c r="U27" s="118"/>
      <c r="V27" s="277">
        <v>1723.2</v>
      </c>
      <c r="W27" s="209"/>
      <c r="X27" s="119"/>
      <c r="Y27" s="127"/>
      <c r="Z27" s="249">
        <v>1723.2</v>
      </c>
      <c r="AA27" s="194" t="s">
        <v>39</v>
      </c>
      <c r="AB27" s="155"/>
    </row>
    <row r="28" spans="1:28" ht="15.75" customHeight="1" x14ac:dyDescent="0.25">
      <c r="A28" s="123"/>
      <c r="B28" s="165"/>
      <c r="C28" s="119" t="s">
        <v>264</v>
      </c>
      <c r="D28" s="187" t="s">
        <v>313</v>
      </c>
      <c r="E28" s="177" t="s">
        <v>338</v>
      </c>
      <c r="F28" s="183" t="s">
        <v>386</v>
      </c>
      <c r="G28" s="133" t="s">
        <v>180</v>
      </c>
      <c r="H28" s="179" t="s">
        <v>436</v>
      </c>
      <c r="I28" s="200" t="s">
        <v>489</v>
      </c>
      <c r="J28" s="132" t="s">
        <v>30</v>
      </c>
      <c r="K28" s="118"/>
      <c r="L28" s="118"/>
      <c r="M28" s="202" t="s">
        <v>174</v>
      </c>
      <c r="N28" s="194" t="s">
        <v>533</v>
      </c>
      <c r="O28" s="118"/>
      <c r="P28" s="118"/>
      <c r="Q28" s="118"/>
      <c r="R28" s="118"/>
      <c r="S28" s="205">
        <v>42479</v>
      </c>
      <c r="T28" s="118"/>
      <c r="U28" s="118"/>
      <c r="V28" s="277">
        <v>1723.2</v>
      </c>
      <c r="W28" s="209"/>
      <c r="X28" s="119"/>
      <c r="Y28" s="127"/>
      <c r="Z28" s="249">
        <v>1723.2</v>
      </c>
      <c r="AA28" s="194" t="s">
        <v>39</v>
      </c>
      <c r="AB28" s="155"/>
    </row>
    <row r="29" spans="1:28" ht="15.75" customHeight="1" x14ac:dyDescent="0.25">
      <c r="A29" s="123"/>
      <c r="B29" s="165"/>
      <c r="C29" s="119" t="s">
        <v>265</v>
      </c>
      <c r="D29" s="187" t="s">
        <v>306</v>
      </c>
      <c r="E29" s="182" t="s">
        <v>339</v>
      </c>
      <c r="F29" s="183" t="s">
        <v>387</v>
      </c>
      <c r="G29" s="133" t="s">
        <v>180</v>
      </c>
      <c r="H29" s="198" t="s">
        <v>437</v>
      </c>
      <c r="I29" s="200" t="s">
        <v>490</v>
      </c>
      <c r="J29" s="132" t="s">
        <v>30</v>
      </c>
      <c r="K29" s="118"/>
      <c r="L29" s="118"/>
      <c r="M29" s="202" t="s">
        <v>181</v>
      </c>
      <c r="N29" s="194" t="s">
        <v>534</v>
      </c>
      <c r="O29" s="118"/>
      <c r="P29" s="118"/>
      <c r="Q29" s="118"/>
      <c r="R29" s="118"/>
      <c r="S29" s="205">
        <v>42474</v>
      </c>
      <c r="T29" s="118"/>
      <c r="U29" s="118"/>
      <c r="V29" s="277">
        <v>843.48</v>
      </c>
      <c r="W29" s="209"/>
      <c r="X29" s="119" t="s">
        <v>565</v>
      </c>
      <c r="Y29" s="127"/>
      <c r="Z29" s="249">
        <v>0</v>
      </c>
      <c r="AA29" s="194" t="s">
        <v>39</v>
      </c>
      <c r="AB29" s="155"/>
    </row>
    <row r="30" spans="1:28" ht="15.75" customHeight="1" x14ac:dyDescent="0.25">
      <c r="A30" s="123"/>
      <c r="B30" s="165"/>
      <c r="C30" s="179" t="s">
        <v>266</v>
      </c>
      <c r="D30" s="187" t="s">
        <v>303</v>
      </c>
      <c r="E30" s="182" t="s">
        <v>340</v>
      </c>
      <c r="F30" s="183" t="s">
        <v>388</v>
      </c>
      <c r="G30" s="133" t="s">
        <v>180</v>
      </c>
      <c r="H30" s="198" t="s">
        <v>438</v>
      </c>
      <c r="I30" s="200" t="s">
        <v>491</v>
      </c>
      <c r="J30" s="132" t="s">
        <v>30</v>
      </c>
      <c r="K30" s="118"/>
      <c r="L30" s="118"/>
      <c r="M30" s="202" t="s">
        <v>183</v>
      </c>
      <c r="N30" s="194" t="s">
        <v>535</v>
      </c>
      <c r="O30" s="118"/>
      <c r="P30" s="118"/>
      <c r="Q30" s="118"/>
      <c r="R30" s="118"/>
      <c r="S30" s="205">
        <v>42478</v>
      </c>
      <c r="T30" s="118"/>
      <c r="U30" s="118"/>
      <c r="V30" s="277">
        <v>1728</v>
      </c>
      <c r="W30" s="209"/>
      <c r="X30" s="119" t="s">
        <v>564</v>
      </c>
      <c r="Y30" s="127"/>
      <c r="Z30" s="249">
        <v>0</v>
      </c>
      <c r="AA30" s="194" t="s">
        <v>39</v>
      </c>
      <c r="AB30" s="155"/>
    </row>
    <row r="31" spans="1:28" ht="15.75" customHeight="1" x14ac:dyDescent="0.25">
      <c r="A31" s="123"/>
      <c r="B31" s="165"/>
      <c r="C31" s="119" t="s">
        <v>267</v>
      </c>
      <c r="D31" s="187" t="s">
        <v>302</v>
      </c>
      <c r="E31" s="177" t="s">
        <v>341</v>
      </c>
      <c r="F31" s="183" t="s">
        <v>389</v>
      </c>
      <c r="G31" s="133" t="s">
        <v>180</v>
      </c>
      <c r="H31" s="179" t="s">
        <v>439</v>
      </c>
      <c r="I31" s="200" t="s">
        <v>486</v>
      </c>
      <c r="J31" s="132" t="s">
        <v>30</v>
      </c>
      <c r="K31" s="118"/>
      <c r="L31" s="118"/>
      <c r="M31" s="202" t="s">
        <v>206</v>
      </c>
      <c r="N31" s="194" t="s">
        <v>536</v>
      </c>
      <c r="O31" s="118"/>
      <c r="P31" s="118"/>
      <c r="Q31" s="118"/>
      <c r="R31" s="118"/>
      <c r="S31" s="205">
        <v>42489</v>
      </c>
      <c r="T31" s="118"/>
      <c r="U31" s="118"/>
      <c r="V31" s="277">
        <v>1800</v>
      </c>
      <c r="W31" s="209"/>
      <c r="X31" s="119" t="s">
        <v>563</v>
      </c>
      <c r="Y31" s="127"/>
      <c r="Z31" s="249">
        <v>0</v>
      </c>
      <c r="AA31" s="194" t="s">
        <v>39</v>
      </c>
      <c r="AB31" s="155"/>
    </row>
    <row r="32" spans="1:28" ht="15.75" customHeight="1" x14ac:dyDescent="0.25">
      <c r="A32" s="123"/>
      <c r="B32" s="165"/>
      <c r="C32" s="119" t="s">
        <v>268</v>
      </c>
      <c r="D32" s="187" t="s">
        <v>314</v>
      </c>
      <c r="E32" s="177" t="s">
        <v>342</v>
      </c>
      <c r="F32" s="183" t="s">
        <v>390</v>
      </c>
      <c r="G32" s="133" t="s">
        <v>180</v>
      </c>
      <c r="H32" s="179" t="s">
        <v>440</v>
      </c>
      <c r="I32" s="194" t="s">
        <v>492</v>
      </c>
      <c r="J32" s="132" t="s">
        <v>30</v>
      </c>
      <c r="K32" s="118"/>
      <c r="L32" s="118"/>
      <c r="M32" s="202" t="s">
        <v>515</v>
      </c>
      <c r="N32" s="194" t="s">
        <v>527</v>
      </c>
      <c r="O32" s="118"/>
      <c r="P32" s="118"/>
      <c r="Q32" s="118"/>
      <c r="R32" s="118"/>
      <c r="S32" s="205">
        <v>42496</v>
      </c>
      <c r="T32" s="118"/>
      <c r="U32" s="118"/>
      <c r="V32" s="277">
        <v>2100</v>
      </c>
      <c r="W32" s="209"/>
      <c r="X32" s="119"/>
      <c r="Y32" s="127"/>
      <c r="Z32" s="249">
        <v>2100</v>
      </c>
      <c r="AA32" s="194" t="s">
        <v>39</v>
      </c>
      <c r="AB32" s="155"/>
    </row>
    <row r="33" spans="1:28" ht="15.75" customHeight="1" x14ac:dyDescent="0.25">
      <c r="A33" s="123"/>
      <c r="B33" s="165">
        <v>27055002</v>
      </c>
      <c r="C33" s="119" t="s">
        <v>269</v>
      </c>
      <c r="D33" s="187" t="s">
        <v>313</v>
      </c>
      <c r="E33" s="177" t="s">
        <v>343</v>
      </c>
      <c r="F33" s="183" t="s">
        <v>391</v>
      </c>
      <c r="G33" s="133" t="s">
        <v>180</v>
      </c>
      <c r="H33" s="179" t="s">
        <v>441</v>
      </c>
      <c r="I33" s="200" t="s">
        <v>493</v>
      </c>
      <c r="J33" s="132" t="s">
        <v>30</v>
      </c>
      <c r="K33" s="118"/>
      <c r="L33" s="118"/>
      <c r="M33" s="202" t="s">
        <v>183</v>
      </c>
      <c r="N33" s="194" t="s">
        <v>537</v>
      </c>
      <c r="O33" s="118"/>
      <c r="P33" s="118"/>
      <c r="Q33" s="118"/>
      <c r="R33" s="118"/>
      <c r="S33" s="205">
        <v>42486</v>
      </c>
      <c r="T33" s="118"/>
      <c r="U33" s="118"/>
      <c r="V33" s="277">
        <v>1698.7</v>
      </c>
      <c r="W33" s="209"/>
      <c r="X33" s="119"/>
      <c r="Y33" s="127"/>
      <c r="Z33" s="249">
        <v>1698.7</v>
      </c>
      <c r="AA33" s="194" t="s">
        <v>39</v>
      </c>
      <c r="AB33" s="155"/>
    </row>
    <row r="34" spans="1:28" ht="15.75" customHeight="1" x14ac:dyDescent="0.25">
      <c r="A34" s="123"/>
      <c r="B34" s="165"/>
      <c r="C34" s="119" t="s">
        <v>270</v>
      </c>
      <c r="D34" s="187" t="s">
        <v>302</v>
      </c>
      <c r="E34" s="177" t="s">
        <v>344</v>
      </c>
      <c r="F34" s="188" t="s">
        <v>392</v>
      </c>
      <c r="G34" s="133" t="s">
        <v>180</v>
      </c>
      <c r="H34" s="179" t="s">
        <v>442</v>
      </c>
      <c r="I34" s="200" t="s">
        <v>494</v>
      </c>
      <c r="J34" s="132" t="s">
        <v>30</v>
      </c>
      <c r="K34" s="118"/>
      <c r="L34" s="118"/>
      <c r="M34" s="202" t="s">
        <v>32</v>
      </c>
      <c r="N34" s="194" t="s">
        <v>538</v>
      </c>
      <c r="O34" s="118"/>
      <c r="P34" s="118"/>
      <c r="Q34" s="118"/>
      <c r="R34" s="118"/>
      <c r="S34" s="205">
        <v>42496</v>
      </c>
      <c r="T34" s="118"/>
      <c r="U34" s="118"/>
      <c r="V34" s="277">
        <v>1800</v>
      </c>
      <c r="W34" s="209"/>
      <c r="X34" s="119" t="s">
        <v>563</v>
      </c>
      <c r="Y34" s="127"/>
      <c r="Z34" s="249">
        <v>0</v>
      </c>
      <c r="AA34" s="194" t="s">
        <v>39</v>
      </c>
      <c r="AB34" s="155"/>
    </row>
    <row r="35" spans="1:28" ht="15.75" customHeight="1" x14ac:dyDescent="0.25">
      <c r="A35" s="279"/>
      <c r="B35" s="165"/>
      <c r="C35" s="172" t="s">
        <v>271</v>
      </c>
      <c r="D35" s="181" t="s">
        <v>309</v>
      </c>
      <c r="E35" s="182" t="s">
        <v>332</v>
      </c>
      <c r="F35" s="189" t="s">
        <v>379</v>
      </c>
      <c r="G35" s="133" t="s">
        <v>180</v>
      </c>
      <c r="H35" s="179" t="s">
        <v>443</v>
      </c>
      <c r="I35" s="200" t="s">
        <v>495</v>
      </c>
      <c r="J35" s="132" t="s">
        <v>30</v>
      </c>
      <c r="K35" s="118"/>
      <c r="L35" s="118"/>
      <c r="M35" s="202" t="s">
        <v>1005</v>
      </c>
      <c r="N35" s="179" t="s">
        <v>1006</v>
      </c>
      <c r="O35" s="118" t="s">
        <v>185</v>
      </c>
      <c r="P35" s="118" t="s">
        <v>554</v>
      </c>
      <c r="Q35" s="118"/>
      <c r="R35" s="118"/>
      <c r="S35" s="205">
        <v>42523</v>
      </c>
      <c r="T35" s="118"/>
      <c r="U35" s="118"/>
      <c r="V35" s="277">
        <v>1545.17</v>
      </c>
      <c r="W35" s="209">
        <v>2060.23</v>
      </c>
      <c r="X35" s="119"/>
      <c r="Y35" s="127"/>
      <c r="Z35" s="249">
        <v>1545.17</v>
      </c>
      <c r="AA35" s="194" t="s">
        <v>39</v>
      </c>
      <c r="AB35" s="155"/>
    </row>
    <row r="36" spans="1:28" ht="15.75" customHeight="1" x14ac:dyDescent="0.25">
      <c r="A36" s="123"/>
      <c r="B36" s="165"/>
      <c r="C36" s="119" t="s">
        <v>272</v>
      </c>
      <c r="D36" s="181" t="s">
        <v>306</v>
      </c>
      <c r="E36" s="182" t="s">
        <v>345</v>
      </c>
      <c r="F36" s="189" t="s">
        <v>393</v>
      </c>
      <c r="G36" s="133" t="s">
        <v>180</v>
      </c>
      <c r="H36" s="179" t="s">
        <v>444</v>
      </c>
      <c r="I36" s="200" t="s">
        <v>486</v>
      </c>
      <c r="J36" s="132" t="s">
        <v>30</v>
      </c>
      <c r="K36" s="118"/>
      <c r="L36" s="118"/>
      <c r="M36" s="202" t="s">
        <v>181</v>
      </c>
      <c r="N36" s="194" t="s">
        <v>539</v>
      </c>
      <c r="O36" s="118"/>
      <c r="P36" s="118"/>
      <c r="Q36" s="118"/>
      <c r="R36" s="118"/>
      <c r="S36" s="205">
        <v>42495</v>
      </c>
      <c r="T36" s="118"/>
      <c r="U36" s="118"/>
      <c r="V36" s="277">
        <v>1931.04</v>
      </c>
      <c r="W36" s="209"/>
      <c r="X36" s="119" t="s">
        <v>565</v>
      </c>
      <c r="Y36" s="127"/>
      <c r="Z36" s="249">
        <v>0</v>
      </c>
      <c r="AA36" s="194" t="s">
        <v>39</v>
      </c>
      <c r="AB36" s="155"/>
    </row>
    <row r="37" spans="1:28" ht="15.75" customHeight="1" x14ac:dyDescent="0.25">
      <c r="A37" s="123"/>
      <c r="B37" s="165"/>
      <c r="C37" s="119" t="s">
        <v>273</v>
      </c>
      <c r="D37" s="181" t="s">
        <v>312</v>
      </c>
      <c r="E37" s="177" t="s">
        <v>346</v>
      </c>
      <c r="F37" s="189" t="s">
        <v>394</v>
      </c>
      <c r="G37" s="133" t="s">
        <v>180</v>
      </c>
      <c r="H37" s="179" t="s">
        <v>445</v>
      </c>
      <c r="I37" s="201" t="s">
        <v>514</v>
      </c>
      <c r="J37" s="132" t="s">
        <v>30</v>
      </c>
      <c r="K37" s="118"/>
      <c r="L37" s="118"/>
      <c r="M37" s="202" t="s">
        <v>183</v>
      </c>
      <c r="N37" s="194" t="s">
        <v>540</v>
      </c>
      <c r="O37" s="118"/>
      <c r="P37" s="118"/>
      <c r="Q37" s="118"/>
      <c r="R37" s="118"/>
      <c r="S37" s="205">
        <v>42498</v>
      </c>
      <c r="T37" s="118"/>
      <c r="U37" s="118"/>
      <c r="V37" s="277">
        <v>2016.71</v>
      </c>
      <c r="W37" s="209"/>
      <c r="X37" s="119"/>
      <c r="Y37" s="127"/>
      <c r="Z37" s="249">
        <v>2016.71</v>
      </c>
      <c r="AA37" s="194" t="s">
        <v>39</v>
      </c>
      <c r="AB37" s="155"/>
    </row>
    <row r="38" spans="1:28" ht="15.75" customHeight="1" x14ac:dyDescent="0.25">
      <c r="A38" s="123"/>
      <c r="B38" s="165">
        <v>27179175</v>
      </c>
      <c r="C38" s="172" t="s">
        <v>274</v>
      </c>
      <c r="D38" s="181" t="s">
        <v>312</v>
      </c>
      <c r="E38" s="177" t="s">
        <v>347</v>
      </c>
      <c r="F38" s="189" t="s">
        <v>395</v>
      </c>
      <c r="G38" s="133" t="s">
        <v>180</v>
      </c>
      <c r="H38" s="179" t="s">
        <v>446</v>
      </c>
      <c r="I38" s="194" t="s">
        <v>496</v>
      </c>
      <c r="J38" s="132" t="s">
        <v>30</v>
      </c>
      <c r="K38" s="118"/>
      <c r="L38" s="118"/>
      <c r="M38" s="202" t="s">
        <v>183</v>
      </c>
      <c r="N38" s="194" t="s">
        <v>541</v>
      </c>
      <c r="O38" s="118"/>
      <c r="P38" s="118"/>
      <c r="Q38" s="118"/>
      <c r="R38" s="118"/>
      <c r="S38" s="205">
        <v>42501</v>
      </c>
      <c r="T38" s="118"/>
      <c r="U38" s="118"/>
      <c r="V38" s="277">
        <v>2238.88</v>
      </c>
      <c r="W38" s="209"/>
      <c r="X38" s="119"/>
      <c r="Y38" s="127"/>
      <c r="Z38" s="249">
        <v>2238.88</v>
      </c>
      <c r="AA38" s="194" t="s">
        <v>39</v>
      </c>
      <c r="AB38" s="155"/>
    </row>
    <row r="39" spans="1:28" ht="15.75" customHeight="1" x14ac:dyDescent="0.25">
      <c r="A39" s="281"/>
      <c r="B39" s="282"/>
      <c r="C39" s="119" t="s">
        <v>275</v>
      </c>
      <c r="D39" s="181" t="s">
        <v>312</v>
      </c>
      <c r="E39" s="177" t="s">
        <v>348</v>
      </c>
      <c r="F39" s="189" t="s">
        <v>396</v>
      </c>
      <c r="G39" s="133" t="s">
        <v>180</v>
      </c>
      <c r="H39" s="179" t="s">
        <v>447</v>
      </c>
      <c r="I39" s="200" t="s">
        <v>491</v>
      </c>
      <c r="J39" s="132" t="s">
        <v>30</v>
      </c>
      <c r="K39" s="284"/>
      <c r="L39" s="284"/>
      <c r="M39" s="202" t="s">
        <v>181</v>
      </c>
      <c r="N39" s="194" t="s">
        <v>542</v>
      </c>
      <c r="O39" s="284"/>
      <c r="P39" s="284"/>
      <c r="Q39" s="284"/>
      <c r="R39" s="284"/>
      <c r="S39" s="205">
        <v>42508</v>
      </c>
      <c r="T39" s="284"/>
      <c r="U39" s="284"/>
      <c r="V39" s="277">
        <v>1667.64</v>
      </c>
      <c r="W39" s="209"/>
      <c r="X39" s="283"/>
      <c r="Y39" s="285"/>
      <c r="Z39" s="249">
        <v>1667.64</v>
      </c>
      <c r="AA39" s="194" t="s">
        <v>39</v>
      </c>
      <c r="AB39" s="286"/>
    </row>
    <row r="40" spans="1:28" ht="15.75" customHeight="1" x14ac:dyDescent="0.25">
      <c r="A40" s="281"/>
      <c r="B40" s="282"/>
      <c r="C40" s="172" t="s">
        <v>276</v>
      </c>
      <c r="D40" s="181" t="s">
        <v>315</v>
      </c>
      <c r="E40" s="177" t="s">
        <v>349</v>
      </c>
      <c r="F40" s="189" t="s">
        <v>397</v>
      </c>
      <c r="G40" s="133" t="s">
        <v>180</v>
      </c>
      <c r="H40" s="179" t="s">
        <v>448</v>
      </c>
      <c r="I40" s="200" t="s">
        <v>497</v>
      </c>
      <c r="J40" s="132" t="s">
        <v>30</v>
      </c>
      <c r="K40" s="284"/>
      <c r="L40" s="284"/>
      <c r="M40" s="202" t="s">
        <v>183</v>
      </c>
      <c r="N40" s="194" t="s">
        <v>543</v>
      </c>
      <c r="O40" s="284"/>
      <c r="P40" s="284"/>
      <c r="Q40" s="284"/>
      <c r="R40" s="284"/>
      <c r="S40" s="205">
        <v>42515</v>
      </c>
      <c r="T40" s="284"/>
      <c r="U40" s="284"/>
      <c r="V40" s="277">
        <v>2113.63</v>
      </c>
      <c r="W40" s="209"/>
      <c r="X40" s="283"/>
      <c r="Y40" s="285"/>
      <c r="Z40" s="249">
        <v>2113.63</v>
      </c>
      <c r="AA40" s="194" t="s">
        <v>39</v>
      </c>
      <c r="AB40" s="286"/>
    </row>
    <row r="41" spans="1:28" ht="15.75" customHeight="1" x14ac:dyDescent="0.25">
      <c r="A41" s="281"/>
      <c r="B41" s="282"/>
      <c r="C41" s="119" t="s">
        <v>277</v>
      </c>
      <c r="D41" s="181" t="s">
        <v>312</v>
      </c>
      <c r="E41" s="177" t="s">
        <v>350</v>
      </c>
      <c r="F41" s="189" t="s">
        <v>398</v>
      </c>
      <c r="G41" s="133" t="s">
        <v>180</v>
      </c>
      <c r="H41" s="179" t="s">
        <v>449</v>
      </c>
      <c r="I41" s="200" t="s">
        <v>498</v>
      </c>
      <c r="J41" s="132" t="s">
        <v>30</v>
      </c>
      <c r="K41" s="284"/>
      <c r="L41" s="284"/>
      <c r="M41" s="202" t="s">
        <v>32</v>
      </c>
      <c r="N41" s="194" t="s">
        <v>544</v>
      </c>
      <c r="O41" s="284"/>
      <c r="P41" s="284"/>
      <c r="Q41" s="284"/>
      <c r="R41" s="284"/>
      <c r="S41" s="205">
        <v>42521</v>
      </c>
      <c r="T41" s="284"/>
      <c r="U41" s="284"/>
      <c r="V41" s="277">
        <v>849.17</v>
      </c>
      <c r="W41" s="209"/>
      <c r="X41" s="283"/>
      <c r="Y41" s="285"/>
      <c r="Z41" s="249">
        <v>849.17</v>
      </c>
      <c r="AA41" s="194" t="s">
        <v>39</v>
      </c>
      <c r="AB41" s="286"/>
    </row>
    <row r="42" spans="1:28" ht="15.75" customHeight="1" x14ac:dyDescent="0.25">
      <c r="A42" s="123"/>
      <c r="B42" s="165">
        <v>27322493</v>
      </c>
      <c r="C42" s="119" t="s">
        <v>278</v>
      </c>
      <c r="D42" s="181" t="s">
        <v>306</v>
      </c>
      <c r="E42" s="186" t="s">
        <v>351</v>
      </c>
      <c r="F42" s="189" t="s">
        <v>399</v>
      </c>
      <c r="G42" s="133" t="s">
        <v>180</v>
      </c>
      <c r="H42" s="180" t="s">
        <v>450</v>
      </c>
      <c r="I42" s="200" t="s">
        <v>499</v>
      </c>
      <c r="J42" s="132" t="s">
        <v>30</v>
      </c>
      <c r="K42" s="118"/>
      <c r="L42" s="118"/>
      <c r="M42" s="202" t="s">
        <v>206</v>
      </c>
      <c r="N42" s="194" t="s">
        <v>545</v>
      </c>
      <c r="O42" s="118"/>
      <c r="P42" s="118"/>
      <c r="Q42" s="118"/>
      <c r="R42" s="118"/>
      <c r="S42" s="205">
        <v>42515</v>
      </c>
      <c r="T42" s="118"/>
      <c r="U42" s="118"/>
      <c r="V42" s="277">
        <v>1931.04</v>
      </c>
      <c r="W42" s="209"/>
      <c r="X42" s="119" t="s">
        <v>565</v>
      </c>
      <c r="Y42" s="127"/>
      <c r="Z42" s="249">
        <v>0</v>
      </c>
      <c r="AA42" s="194" t="s">
        <v>39</v>
      </c>
      <c r="AB42" s="155"/>
    </row>
    <row r="43" spans="1:28" ht="15.75" customHeight="1" x14ac:dyDescent="0.25">
      <c r="A43" s="123"/>
      <c r="B43" s="165"/>
      <c r="C43" s="119" t="s">
        <v>279</v>
      </c>
      <c r="D43" s="181" t="s">
        <v>316</v>
      </c>
      <c r="E43" s="186" t="s">
        <v>352</v>
      </c>
      <c r="F43" s="189" t="s">
        <v>400</v>
      </c>
      <c r="G43" s="133" t="s">
        <v>180</v>
      </c>
      <c r="H43" s="180" t="s">
        <v>451</v>
      </c>
      <c r="I43" s="200" t="s">
        <v>500</v>
      </c>
      <c r="J43" s="132" t="s">
        <v>30</v>
      </c>
      <c r="K43" s="118"/>
      <c r="L43" s="118"/>
      <c r="M43" s="202" t="s">
        <v>32</v>
      </c>
      <c r="N43" s="194" t="s">
        <v>546</v>
      </c>
      <c r="O43" s="118"/>
      <c r="P43" s="118"/>
      <c r="Q43" s="118"/>
      <c r="R43" s="118"/>
      <c r="S43" s="205">
        <v>42572</v>
      </c>
      <c r="T43" s="118"/>
      <c r="U43" s="118"/>
      <c r="V43" s="277">
        <v>1404.83</v>
      </c>
      <c r="W43" s="209"/>
      <c r="X43" s="119"/>
      <c r="Y43" s="127"/>
      <c r="Z43" s="249">
        <v>1404.83</v>
      </c>
      <c r="AA43" s="194" t="s">
        <v>39</v>
      </c>
      <c r="AB43" s="155"/>
    </row>
    <row r="44" spans="1:28" ht="15.75" customHeight="1" x14ac:dyDescent="0.25">
      <c r="A44" s="123"/>
      <c r="B44" s="165"/>
      <c r="C44" s="119" t="s">
        <v>280</v>
      </c>
      <c r="D44" s="181" t="s">
        <v>303</v>
      </c>
      <c r="E44" s="186" t="s">
        <v>353</v>
      </c>
      <c r="F44" s="189" t="s">
        <v>401</v>
      </c>
      <c r="G44" s="133" t="s">
        <v>180</v>
      </c>
      <c r="H44" s="179" t="s">
        <v>452</v>
      </c>
      <c r="I44" s="200" t="s">
        <v>501</v>
      </c>
      <c r="J44" s="132" t="s">
        <v>30</v>
      </c>
      <c r="K44" s="118"/>
      <c r="L44" s="118"/>
      <c r="M44" s="202" t="s">
        <v>183</v>
      </c>
      <c r="N44" s="194" t="s">
        <v>547</v>
      </c>
      <c r="O44" s="118"/>
      <c r="P44" s="118"/>
      <c r="Q44" s="118"/>
      <c r="R44" s="118"/>
      <c r="S44" s="205">
        <v>42517</v>
      </c>
      <c r="T44" s="118"/>
      <c r="U44" s="118"/>
      <c r="V44" s="277">
        <v>1728</v>
      </c>
      <c r="W44" s="209"/>
      <c r="X44" s="119" t="s">
        <v>564</v>
      </c>
      <c r="Y44" s="127"/>
      <c r="Z44" s="249">
        <v>0</v>
      </c>
      <c r="AA44" s="194" t="s">
        <v>39</v>
      </c>
      <c r="AB44" s="155"/>
    </row>
    <row r="45" spans="1:28" ht="15.75" customHeight="1" x14ac:dyDescent="0.25">
      <c r="A45" s="123"/>
      <c r="B45" s="165"/>
      <c r="C45" s="119" t="s">
        <v>281</v>
      </c>
      <c r="D45" s="181" t="s">
        <v>303</v>
      </c>
      <c r="E45" s="186" t="s">
        <v>325</v>
      </c>
      <c r="F45" s="189" t="s">
        <v>372</v>
      </c>
      <c r="G45" s="133" t="s">
        <v>180</v>
      </c>
      <c r="H45" s="179" t="s">
        <v>453</v>
      </c>
      <c r="I45" s="200" t="s">
        <v>502</v>
      </c>
      <c r="J45" s="132" t="s">
        <v>30</v>
      </c>
      <c r="K45" s="118"/>
      <c r="L45" s="118"/>
      <c r="M45" s="202" t="s">
        <v>183</v>
      </c>
      <c r="N45" s="194" t="s">
        <v>548</v>
      </c>
      <c r="O45" s="118"/>
      <c r="P45" s="118"/>
      <c r="Q45" s="118"/>
      <c r="R45" s="118"/>
      <c r="S45" s="205">
        <v>42562</v>
      </c>
      <c r="T45" s="118"/>
      <c r="U45" s="118"/>
      <c r="V45" s="277">
        <v>1728</v>
      </c>
      <c r="W45" s="209"/>
      <c r="X45" s="119" t="s">
        <v>564</v>
      </c>
      <c r="Y45" s="127"/>
      <c r="Z45" s="249">
        <v>0</v>
      </c>
      <c r="AA45" s="194" t="s">
        <v>39</v>
      </c>
      <c r="AB45" s="155"/>
    </row>
    <row r="46" spans="1:28" ht="15.75" customHeight="1" x14ac:dyDescent="0.25">
      <c r="A46" s="123"/>
      <c r="B46" s="165"/>
      <c r="C46" s="119" t="s">
        <v>282</v>
      </c>
      <c r="D46" s="181" t="s">
        <v>312</v>
      </c>
      <c r="E46" s="186" t="s">
        <v>354</v>
      </c>
      <c r="F46" s="189" t="s">
        <v>402</v>
      </c>
      <c r="G46" s="133" t="s">
        <v>180</v>
      </c>
      <c r="H46" s="179" t="s">
        <v>454</v>
      </c>
      <c r="I46" s="200" t="s">
        <v>494</v>
      </c>
      <c r="J46" s="132" t="s">
        <v>30</v>
      </c>
      <c r="K46" s="118"/>
      <c r="L46" s="118"/>
      <c r="M46" s="202" t="s">
        <v>174</v>
      </c>
      <c r="N46" s="194" t="s">
        <v>549</v>
      </c>
      <c r="O46" s="118"/>
      <c r="P46" s="118"/>
      <c r="Q46" s="118"/>
      <c r="R46" s="118"/>
      <c r="S46" s="205">
        <v>42564</v>
      </c>
      <c r="T46" s="118"/>
      <c r="U46" s="118"/>
      <c r="V46" s="277">
        <v>2065.39</v>
      </c>
      <c r="W46" s="209"/>
      <c r="X46" s="119"/>
      <c r="Y46" s="127"/>
      <c r="Z46" s="249">
        <v>2065.39</v>
      </c>
      <c r="AA46" s="194" t="s">
        <v>39</v>
      </c>
      <c r="AB46" s="155"/>
    </row>
    <row r="47" spans="1:28" ht="15.75" customHeight="1" x14ac:dyDescent="0.25">
      <c r="A47" s="160"/>
      <c r="B47" s="166">
        <v>27341076</v>
      </c>
      <c r="C47" s="119" t="s">
        <v>283</v>
      </c>
      <c r="D47" s="181" t="s">
        <v>303</v>
      </c>
      <c r="E47" s="186" t="s">
        <v>355</v>
      </c>
      <c r="F47" s="191" t="s">
        <v>403</v>
      </c>
      <c r="G47" s="133" t="s">
        <v>180</v>
      </c>
      <c r="H47" s="179" t="s">
        <v>455</v>
      </c>
      <c r="I47" s="200" t="s">
        <v>503</v>
      </c>
      <c r="J47" s="132" t="s">
        <v>30</v>
      </c>
      <c r="K47" s="161"/>
      <c r="L47" s="161"/>
      <c r="M47" s="202" t="s">
        <v>183</v>
      </c>
      <c r="N47" s="194" t="s">
        <v>550</v>
      </c>
      <c r="O47" s="161"/>
      <c r="P47" s="161"/>
      <c r="Q47" s="161"/>
      <c r="R47" s="161"/>
      <c r="S47" s="205">
        <v>42535</v>
      </c>
      <c r="T47" s="161"/>
      <c r="U47" s="161"/>
      <c r="V47" s="277">
        <v>1728</v>
      </c>
      <c r="W47" s="209"/>
      <c r="X47" s="162" t="s">
        <v>564</v>
      </c>
      <c r="Y47" s="163"/>
      <c r="Z47" s="249">
        <v>0</v>
      </c>
      <c r="AA47" s="194" t="s">
        <v>39</v>
      </c>
      <c r="AB47" s="164"/>
    </row>
    <row r="48" spans="1:28" ht="15.75" customHeight="1" x14ac:dyDescent="0.25">
      <c r="A48" s="123"/>
      <c r="B48" s="165">
        <v>27168091</v>
      </c>
      <c r="C48" s="119" t="s">
        <v>284</v>
      </c>
      <c r="D48" s="181" t="s">
        <v>303</v>
      </c>
      <c r="E48" s="186" t="s">
        <v>340</v>
      </c>
      <c r="F48" s="191" t="s">
        <v>404</v>
      </c>
      <c r="G48" s="133" t="s">
        <v>180</v>
      </c>
      <c r="H48" s="179" t="s">
        <v>456</v>
      </c>
      <c r="I48" s="200" t="s">
        <v>496</v>
      </c>
      <c r="J48" s="132" t="s">
        <v>30</v>
      </c>
      <c r="K48" s="118"/>
      <c r="L48" s="118"/>
      <c r="M48" s="202" t="s">
        <v>183</v>
      </c>
      <c r="N48" s="194" t="s">
        <v>551</v>
      </c>
      <c r="O48" s="118"/>
      <c r="P48" s="118"/>
      <c r="Q48" s="118"/>
      <c r="R48" s="118"/>
      <c r="S48" s="205">
        <v>42535</v>
      </c>
      <c r="T48" s="118"/>
      <c r="U48" s="118"/>
      <c r="V48" s="277">
        <v>1728</v>
      </c>
      <c r="W48" s="209"/>
      <c r="X48" s="119" t="s">
        <v>564</v>
      </c>
      <c r="Y48" s="127"/>
      <c r="Z48" s="249">
        <v>0</v>
      </c>
      <c r="AA48" s="194" t="s">
        <v>39</v>
      </c>
      <c r="AB48" s="155"/>
    </row>
    <row r="49" spans="1:28" ht="15.75" customHeight="1" x14ac:dyDescent="0.25">
      <c r="A49" s="123"/>
      <c r="B49" s="165"/>
      <c r="C49" s="119" t="s">
        <v>285</v>
      </c>
      <c r="D49" s="181" t="s">
        <v>312</v>
      </c>
      <c r="E49" s="186" t="s">
        <v>356</v>
      </c>
      <c r="F49" s="183" t="s">
        <v>405</v>
      </c>
      <c r="G49" s="133" t="s">
        <v>180</v>
      </c>
      <c r="H49" s="197" t="s">
        <v>457</v>
      </c>
      <c r="I49" s="200" t="s">
        <v>504</v>
      </c>
      <c r="J49" s="132" t="s">
        <v>30</v>
      </c>
      <c r="K49" s="118"/>
      <c r="L49" s="118"/>
      <c r="M49" s="202" t="s">
        <v>183</v>
      </c>
      <c r="N49" s="194" t="s">
        <v>552</v>
      </c>
      <c r="O49" s="118"/>
      <c r="P49" s="118"/>
      <c r="Q49" s="118"/>
      <c r="R49" s="118"/>
      <c r="S49" s="205">
        <v>42555</v>
      </c>
      <c r="T49" s="118"/>
      <c r="U49" s="118"/>
      <c r="V49" s="277">
        <v>1536.23</v>
      </c>
      <c r="W49" s="209"/>
      <c r="X49" s="119"/>
      <c r="Y49" s="127"/>
      <c r="Z49" s="249">
        <v>1536.23</v>
      </c>
      <c r="AA49" s="194" t="s">
        <v>39</v>
      </c>
      <c r="AB49" s="155"/>
    </row>
    <row r="50" spans="1:28" ht="15.75" customHeight="1" x14ac:dyDescent="0.25">
      <c r="A50" s="123"/>
      <c r="B50" s="165"/>
      <c r="C50" s="119" t="s">
        <v>286</v>
      </c>
      <c r="D50" s="181" t="s">
        <v>313</v>
      </c>
      <c r="E50" s="186" t="s">
        <v>357</v>
      </c>
      <c r="F50" s="183" t="s">
        <v>406</v>
      </c>
      <c r="G50" s="133" t="s">
        <v>180</v>
      </c>
      <c r="H50" s="197" t="s">
        <v>458</v>
      </c>
      <c r="I50" s="200" t="s">
        <v>505</v>
      </c>
      <c r="J50" s="132" t="s">
        <v>30</v>
      </c>
      <c r="K50" s="118"/>
      <c r="L50" s="118"/>
      <c r="M50" s="202" t="s">
        <v>183</v>
      </c>
      <c r="N50" s="194" t="s">
        <v>553</v>
      </c>
      <c r="O50" s="118"/>
      <c r="P50" s="118"/>
      <c r="Q50" s="118"/>
      <c r="R50" s="118"/>
      <c r="S50" s="205">
        <v>42569</v>
      </c>
      <c r="T50" s="118"/>
      <c r="U50" s="118"/>
      <c r="V50" s="277">
        <v>3771.38</v>
      </c>
      <c r="W50" s="209"/>
      <c r="X50" s="119"/>
      <c r="Y50" s="127"/>
      <c r="Z50" s="249">
        <v>3771.38</v>
      </c>
      <c r="AA50" s="194" t="s">
        <v>39</v>
      </c>
      <c r="AB50" s="155"/>
    </row>
    <row r="51" spans="1:28" ht="15.75" customHeight="1" x14ac:dyDescent="0.25">
      <c r="A51" s="123"/>
      <c r="B51" s="165">
        <v>27373564</v>
      </c>
      <c r="C51" s="119" t="s">
        <v>287</v>
      </c>
      <c r="D51" s="181" t="s">
        <v>303</v>
      </c>
      <c r="E51" s="186" t="s">
        <v>358</v>
      </c>
      <c r="F51" s="191" t="s">
        <v>407</v>
      </c>
      <c r="G51" s="133" t="s">
        <v>180</v>
      </c>
      <c r="H51" s="197" t="s">
        <v>459</v>
      </c>
      <c r="I51" s="200" t="s">
        <v>506</v>
      </c>
      <c r="J51" s="132" t="s">
        <v>30</v>
      </c>
      <c r="K51" s="118"/>
      <c r="L51" s="118"/>
      <c r="M51" s="202" t="s">
        <v>185</v>
      </c>
      <c r="N51" s="194" t="s">
        <v>554</v>
      </c>
      <c r="O51" s="118"/>
      <c r="P51" s="118"/>
      <c r="Q51" s="118"/>
      <c r="R51" s="118"/>
      <c r="S51" s="205">
        <v>42549</v>
      </c>
      <c r="T51" s="118"/>
      <c r="U51" s="118"/>
      <c r="V51" s="277">
        <v>1728</v>
      </c>
      <c r="W51" s="209"/>
      <c r="X51" s="119" t="s">
        <v>564</v>
      </c>
      <c r="Y51" s="127"/>
      <c r="Z51" s="249">
        <v>0</v>
      </c>
      <c r="AA51" s="194" t="s">
        <v>39</v>
      </c>
      <c r="AB51" s="155"/>
    </row>
    <row r="52" spans="1:28" ht="15.75" customHeight="1" x14ac:dyDescent="0.25">
      <c r="A52" s="123"/>
      <c r="B52" s="165">
        <v>27517794</v>
      </c>
      <c r="C52" s="119" t="s">
        <v>288</v>
      </c>
      <c r="D52" s="181" t="s">
        <v>304</v>
      </c>
      <c r="E52" s="186" t="s">
        <v>359</v>
      </c>
      <c r="F52" s="188" t="s">
        <v>408</v>
      </c>
      <c r="G52" s="133" t="s">
        <v>180</v>
      </c>
      <c r="H52" s="197" t="s">
        <v>460</v>
      </c>
      <c r="I52" s="200" t="s">
        <v>507</v>
      </c>
      <c r="J52" s="132" t="s">
        <v>30</v>
      </c>
      <c r="K52" s="118"/>
      <c r="L52" s="118"/>
      <c r="M52" s="202" t="s">
        <v>183</v>
      </c>
      <c r="N52" s="194" t="s">
        <v>555</v>
      </c>
      <c r="O52" s="118"/>
      <c r="P52" s="118"/>
      <c r="Q52" s="118"/>
      <c r="R52" s="118"/>
      <c r="S52" s="205">
        <v>42569</v>
      </c>
      <c r="T52" s="118"/>
      <c r="U52" s="118"/>
      <c r="V52" s="277">
        <v>2013.79</v>
      </c>
      <c r="W52" s="209"/>
      <c r="X52" s="119"/>
      <c r="Y52" s="127"/>
      <c r="Z52" s="249">
        <v>2013.79</v>
      </c>
      <c r="AA52" s="194" t="s">
        <v>39</v>
      </c>
      <c r="AB52" s="155"/>
    </row>
    <row r="53" spans="1:28" ht="15.75" customHeight="1" x14ac:dyDescent="0.25">
      <c r="A53" s="123"/>
      <c r="B53" s="165"/>
      <c r="C53" s="119" t="s">
        <v>289</v>
      </c>
      <c r="D53" s="181" t="s">
        <v>303</v>
      </c>
      <c r="E53" s="186" t="s">
        <v>358</v>
      </c>
      <c r="F53" s="188" t="s">
        <v>407</v>
      </c>
      <c r="G53" s="133" t="s">
        <v>180</v>
      </c>
      <c r="H53" s="179" t="s">
        <v>461</v>
      </c>
      <c r="I53" s="200" t="s">
        <v>503</v>
      </c>
      <c r="J53" s="132" t="s">
        <v>30</v>
      </c>
      <c r="K53" s="118"/>
      <c r="L53" s="118"/>
      <c r="M53" s="202" t="s">
        <v>183</v>
      </c>
      <c r="N53" s="194" t="s">
        <v>556</v>
      </c>
      <c r="O53" s="118"/>
      <c r="P53" s="118"/>
      <c r="Q53" s="118"/>
      <c r="R53" s="118"/>
      <c r="S53" s="205">
        <v>42549</v>
      </c>
      <c r="T53" s="118"/>
      <c r="U53" s="118"/>
      <c r="V53" s="277">
        <v>1728</v>
      </c>
      <c r="W53" s="209"/>
      <c r="X53" s="119" t="s">
        <v>564</v>
      </c>
      <c r="Y53" s="127"/>
      <c r="Z53" s="249">
        <v>0</v>
      </c>
      <c r="AA53" s="194" t="s">
        <v>39</v>
      </c>
      <c r="AB53" s="155"/>
    </row>
    <row r="54" spans="1:28" ht="15.75" customHeight="1" x14ac:dyDescent="0.25">
      <c r="A54" s="123"/>
      <c r="B54" s="165">
        <v>27373468</v>
      </c>
      <c r="C54" s="119" t="s">
        <v>290</v>
      </c>
      <c r="D54" s="181" t="s">
        <v>303</v>
      </c>
      <c r="E54" s="186" t="s">
        <v>340</v>
      </c>
      <c r="F54" s="188" t="s">
        <v>404</v>
      </c>
      <c r="G54" s="133" t="s">
        <v>180</v>
      </c>
      <c r="H54" s="179" t="s">
        <v>462</v>
      </c>
      <c r="I54" s="200" t="s">
        <v>508</v>
      </c>
      <c r="J54" s="132" t="s">
        <v>30</v>
      </c>
      <c r="K54" s="118"/>
      <c r="L54" s="118"/>
      <c r="M54" s="202" t="s">
        <v>183</v>
      </c>
      <c r="N54" s="194" t="s">
        <v>551</v>
      </c>
      <c r="O54" s="118"/>
      <c r="P54" s="118"/>
      <c r="Q54" s="118"/>
      <c r="R54" s="118"/>
      <c r="S54" s="205">
        <v>42551</v>
      </c>
      <c r="T54" s="118"/>
      <c r="U54" s="118"/>
      <c r="V54" s="277">
        <v>1728</v>
      </c>
      <c r="W54" s="209"/>
      <c r="X54" s="119" t="s">
        <v>564</v>
      </c>
      <c r="Y54" s="127"/>
      <c r="Z54" s="249">
        <v>0</v>
      </c>
      <c r="AA54" s="194" t="s">
        <v>39</v>
      </c>
      <c r="AB54" s="155"/>
    </row>
    <row r="55" spans="1:28" ht="15.75" customHeight="1" x14ac:dyDescent="0.25">
      <c r="A55" s="123"/>
      <c r="B55" s="165">
        <v>27476501</v>
      </c>
      <c r="C55" s="119" t="s">
        <v>291</v>
      </c>
      <c r="D55" s="181" t="s">
        <v>314</v>
      </c>
      <c r="E55" s="186" t="s">
        <v>360</v>
      </c>
      <c r="F55" s="188" t="s">
        <v>409</v>
      </c>
      <c r="G55" s="133" t="s">
        <v>180</v>
      </c>
      <c r="H55" s="179" t="s">
        <v>463</v>
      </c>
      <c r="I55" s="200" t="s">
        <v>509</v>
      </c>
      <c r="J55" s="132" t="s">
        <v>30</v>
      </c>
      <c r="K55" s="118"/>
      <c r="L55" s="118"/>
      <c r="M55" s="202" t="s">
        <v>181</v>
      </c>
      <c r="N55" s="194" t="s">
        <v>557</v>
      </c>
      <c r="O55" s="118"/>
      <c r="P55" s="118"/>
      <c r="Q55" s="118"/>
      <c r="R55" s="118"/>
      <c r="S55" s="205">
        <v>42555</v>
      </c>
      <c r="T55" s="118"/>
      <c r="U55" s="118"/>
      <c r="V55" s="277">
        <v>1920</v>
      </c>
      <c r="W55" s="209"/>
      <c r="X55" s="119"/>
      <c r="Y55" s="127"/>
      <c r="Z55" s="249">
        <v>1920</v>
      </c>
      <c r="AA55" s="194" t="s">
        <v>39</v>
      </c>
      <c r="AB55" s="155"/>
    </row>
    <row r="56" spans="1:28" ht="15.75" customHeight="1" x14ac:dyDescent="0.25">
      <c r="A56" s="123"/>
      <c r="B56" s="165"/>
      <c r="C56" s="119" t="s">
        <v>292</v>
      </c>
      <c r="D56" s="181" t="s">
        <v>306</v>
      </c>
      <c r="E56" s="186" t="s">
        <v>361</v>
      </c>
      <c r="F56" s="188" t="s">
        <v>410</v>
      </c>
      <c r="G56" s="133" t="s">
        <v>180</v>
      </c>
      <c r="H56" s="179" t="s">
        <v>464</v>
      </c>
      <c r="I56" s="200" t="s">
        <v>510</v>
      </c>
      <c r="J56" s="132" t="s">
        <v>30</v>
      </c>
      <c r="K56" s="118"/>
      <c r="L56" s="118"/>
      <c r="M56" s="202" t="s">
        <v>206</v>
      </c>
      <c r="N56" s="194" t="s">
        <v>558</v>
      </c>
      <c r="O56" s="118"/>
      <c r="P56" s="118"/>
      <c r="Q56" s="118"/>
      <c r="R56" s="118"/>
      <c r="S56" s="205">
        <v>42551</v>
      </c>
      <c r="T56" s="118"/>
      <c r="U56" s="118"/>
      <c r="V56" s="277">
        <v>1931.04</v>
      </c>
      <c r="W56" s="209"/>
      <c r="X56" s="119" t="s">
        <v>565</v>
      </c>
      <c r="Y56" s="127"/>
      <c r="Z56" s="249">
        <v>0</v>
      </c>
      <c r="AA56" s="194" t="s">
        <v>39</v>
      </c>
      <c r="AB56" s="155"/>
    </row>
    <row r="57" spans="1:28" ht="15.75" customHeight="1" x14ac:dyDescent="0.25">
      <c r="A57" s="123"/>
      <c r="B57" s="165"/>
      <c r="C57" s="119" t="s">
        <v>293</v>
      </c>
      <c r="D57" s="181" t="s">
        <v>312</v>
      </c>
      <c r="E57" s="186" t="s">
        <v>362</v>
      </c>
      <c r="F57" s="188" t="s">
        <v>411</v>
      </c>
      <c r="G57" s="133" t="s">
        <v>180</v>
      </c>
      <c r="H57" s="179" t="s">
        <v>465</v>
      </c>
      <c r="I57" s="200" t="s">
        <v>478</v>
      </c>
      <c r="J57" s="132" t="s">
        <v>30</v>
      </c>
      <c r="K57" s="118"/>
      <c r="L57" s="118"/>
      <c r="M57" s="202" t="s">
        <v>181</v>
      </c>
      <c r="N57" s="194" t="s">
        <v>559</v>
      </c>
      <c r="O57" s="118"/>
      <c r="P57" s="118"/>
      <c r="Q57" s="118"/>
      <c r="R57" s="118"/>
      <c r="S57" s="205">
        <v>42569</v>
      </c>
      <c r="T57" s="118"/>
      <c r="U57" s="118"/>
      <c r="V57" s="277">
        <v>1826.83</v>
      </c>
      <c r="W57" s="209"/>
      <c r="X57" s="119"/>
      <c r="Y57" s="127"/>
      <c r="Z57" s="249">
        <v>1826.83</v>
      </c>
      <c r="AA57" s="194" t="s">
        <v>39</v>
      </c>
      <c r="AB57" s="155"/>
    </row>
    <row r="58" spans="1:28" ht="15.75" customHeight="1" x14ac:dyDescent="0.25">
      <c r="A58" s="123"/>
      <c r="B58" s="165"/>
      <c r="C58" s="119" t="s">
        <v>294</v>
      </c>
      <c r="D58" s="181" t="s">
        <v>302</v>
      </c>
      <c r="E58" s="177" t="s">
        <v>344</v>
      </c>
      <c r="F58" s="188" t="s">
        <v>392</v>
      </c>
      <c r="G58" s="133" t="s">
        <v>180</v>
      </c>
      <c r="H58" s="179" t="s">
        <v>466</v>
      </c>
      <c r="I58" s="200" t="s">
        <v>511</v>
      </c>
      <c r="J58" s="132" t="s">
        <v>30</v>
      </c>
      <c r="K58" s="118"/>
      <c r="L58" s="118"/>
      <c r="M58" s="202" t="s">
        <v>32</v>
      </c>
      <c r="N58" s="194" t="s">
        <v>560</v>
      </c>
      <c r="O58" s="118"/>
      <c r="P58" s="118"/>
      <c r="Q58" s="118"/>
      <c r="R58" s="118"/>
      <c r="S58" s="205">
        <v>42563</v>
      </c>
      <c r="T58" s="118"/>
      <c r="U58" s="118"/>
      <c r="V58" s="277">
        <v>1800</v>
      </c>
      <c r="W58" s="209"/>
      <c r="X58" s="119" t="s">
        <v>563</v>
      </c>
      <c r="Y58" s="127"/>
      <c r="Z58" s="249">
        <v>0</v>
      </c>
      <c r="AA58" s="194" t="s">
        <v>39</v>
      </c>
      <c r="AB58" s="155"/>
    </row>
    <row r="59" spans="1:28" ht="15.75" customHeight="1" x14ac:dyDescent="0.25">
      <c r="A59" s="123"/>
      <c r="B59" s="165"/>
      <c r="C59" s="119" t="s">
        <v>295</v>
      </c>
      <c r="D59" s="181" t="s">
        <v>302</v>
      </c>
      <c r="E59" s="177" t="s">
        <v>363</v>
      </c>
      <c r="F59" s="188" t="s">
        <v>412</v>
      </c>
      <c r="G59" s="133" t="s">
        <v>180</v>
      </c>
      <c r="H59" s="179" t="s">
        <v>467</v>
      </c>
      <c r="I59" s="200" t="s">
        <v>512</v>
      </c>
      <c r="J59" s="132" t="s">
        <v>30</v>
      </c>
      <c r="K59" s="118"/>
      <c r="L59" s="118"/>
      <c r="M59" s="202" t="s">
        <v>206</v>
      </c>
      <c r="N59" s="194" t="s">
        <v>561</v>
      </c>
      <c r="O59" s="118"/>
      <c r="P59" s="118"/>
      <c r="Q59" s="118"/>
      <c r="R59" s="118"/>
      <c r="S59" s="205">
        <v>42579</v>
      </c>
      <c r="T59" s="118"/>
      <c r="U59" s="118"/>
      <c r="V59" s="277">
        <v>1800</v>
      </c>
      <c r="W59" s="209"/>
      <c r="X59" s="119" t="s">
        <v>563</v>
      </c>
      <c r="Y59" s="127"/>
      <c r="Z59" s="249">
        <v>0</v>
      </c>
      <c r="AA59" s="194" t="s">
        <v>39</v>
      </c>
      <c r="AB59" s="155"/>
    </row>
    <row r="60" spans="1:28" ht="15.75" customHeight="1" x14ac:dyDescent="0.25">
      <c r="A60" s="123"/>
      <c r="B60" s="165"/>
      <c r="C60" s="119" t="s">
        <v>296</v>
      </c>
      <c r="D60" s="181" t="s">
        <v>317</v>
      </c>
      <c r="E60" s="192" t="s">
        <v>364</v>
      </c>
      <c r="F60" s="188" t="s">
        <v>413</v>
      </c>
      <c r="G60" s="133" t="s">
        <v>180</v>
      </c>
      <c r="H60" s="199" t="s">
        <v>468</v>
      </c>
      <c r="I60" s="194" t="s">
        <v>513</v>
      </c>
      <c r="J60" s="132" t="s">
        <v>30</v>
      </c>
      <c r="K60" s="118"/>
      <c r="L60" s="118"/>
      <c r="M60" s="202" t="s">
        <v>206</v>
      </c>
      <c r="N60" s="194" t="s">
        <v>562</v>
      </c>
      <c r="O60" s="118"/>
      <c r="P60" s="118"/>
      <c r="Q60" s="118"/>
      <c r="R60" s="118"/>
      <c r="S60" s="205">
        <v>42465</v>
      </c>
      <c r="T60" s="118"/>
      <c r="U60" s="118"/>
      <c r="V60" s="277">
        <v>0</v>
      </c>
      <c r="W60" s="209"/>
      <c r="X60" s="119" t="s">
        <v>147</v>
      </c>
      <c r="Y60" s="127"/>
      <c r="Z60" s="249">
        <v>0</v>
      </c>
      <c r="AA60" s="194" t="s">
        <v>39</v>
      </c>
      <c r="AB60" s="155"/>
    </row>
    <row r="61" spans="1:28" ht="15.75" customHeight="1" x14ac:dyDescent="0.2">
      <c r="A61" s="123"/>
      <c r="B61" s="276">
        <v>27542384</v>
      </c>
      <c r="C61" s="119" t="s">
        <v>568</v>
      </c>
      <c r="D61" s="216" t="s">
        <v>307</v>
      </c>
      <c r="E61" s="182" t="s">
        <v>663</v>
      </c>
      <c r="F61" s="216" t="s">
        <v>730</v>
      </c>
      <c r="G61" s="133" t="s">
        <v>180</v>
      </c>
      <c r="H61" s="299" t="s">
        <v>799</v>
      </c>
      <c r="I61" s="225" t="s">
        <v>886</v>
      </c>
      <c r="J61" s="119" t="s">
        <v>30</v>
      </c>
      <c r="K61" s="118"/>
      <c r="L61" s="118"/>
      <c r="M61" s="225" t="s">
        <v>179</v>
      </c>
      <c r="N61" s="225" t="s">
        <v>953</v>
      </c>
      <c r="O61" s="118"/>
      <c r="P61" s="118"/>
      <c r="Q61" s="118"/>
      <c r="R61" s="118"/>
      <c r="S61" s="238">
        <v>42599</v>
      </c>
      <c r="T61" s="118"/>
      <c r="U61" s="118"/>
      <c r="V61" s="240">
        <v>1397.4</v>
      </c>
      <c r="W61" s="245"/>
      <c r="X61" s="119" t="s">
        <v>1231</v>
      </c>
      <c r="Y61" s="127"/>
      <c r="Z61" s="247">
        <v>1397.4</v>
      </c>
      <c r="AA61" s="225" t="s">
        <v>39</v>
      </c>
      <c r="AB61" s="155"/>
    </row>
    <row r="62" spans="1:28" ht="15.75" customHeight="1" x14ac:dyDescent="0.2">
      <c r="A62" s="123"/>
      <c r="B62" s="165"/>
      <c r="C62" s="119"/>
      <c r="D62" s="216" t="s">
        <v>651</v>
      </c>
      <c r="E62" s="182" t="s">
        <v>664</v>
      </c>
      <c r="F62" s="216" t="s">
        <v>731</v>
      </c>
      <c r="G62" s="133" t="s">
        <v>180</v>
      </c>
      <c r="H62" s="299" t="s">
        <v>800</v>
      </c>
      <c r="I62" s="229" t="s">
        <v>949</v>
      </c>
      <c r="J62" s="119" t="s">
        <v>30</v>
      </c>
      <c r="K62" s="118"/>
      <c r="L62" s="118"/>
      <c r="M62" s="225" t="s">
        <v>32</v>
      </c>
      <c r="N62" s="225" t="s">
        <v>954</v>
      </c>
      <c r="O62" s="118"/>
      <c r="P62" s="118"/>
      <c r="Q62" s="118"/>
      <c r="R62" s="118"/>
      <c r="S62" s="238">
        <v>42782</v>
      </c>
      <c r="T62" s="118"/>
      <c r="U62" s="118"/>
      <c r="V62" s="240">
        <v>2034</v>
      </c>
      <c r="W62" s="245"/>
      <c r="X62" s="119"/>
      <c r="Y62" s="127"/>
      <c r="Z62" s="247">
        <v>2034</v>
      </c>
      <c r="AA62" s="172"/>
      <c r="AB62" s="155"/>
    </row>
    <row r="63" spans="1:28" ht="15.75" customHeight="1" x14ac:dyDescent="0.25">
      <c r="A63" s="123"/>
      <c r="B63" s="276">
        <v>28103846</v>
      </c>
      <c r="C63" s="119" t="s">
        <v>569</v>
      </c>
      <c r="D63" s="216" t="s">
        <v>307</v>
      </c>
      <c r="E63" s="182" t="s">
        <v>663</v>
      </c>
      <c r="F63" s="216" t="s">
        <v>732</v>
      </c>
      <c r="G63" s="133" t="s">
        <v>180</v>
      </c>
      <c r="H63" s="299" t="s">
        <v>801</v>
      </c>
      <c r="I63" s="225" t="s">
        <v>887</v>
      </c>
      <c r="J63" s="119" t="s">
        <v>30</v>
      </c>
      <c r="K63" s="118"/>
      <c r="L63" s="118"/>
      <c r="M63" s="227" t="s">
        <v>179</v>
      </c>
      <c r="N63" s="225" t="s">
        <v>953</v>
      </c>
      <c r="O63" s="118"/>
      <c r="P63" s="118"/>
      <c r="Q63" s="118"/>
      <c r="R63" s="118"/>
      <c r="S63" s="238">
        <v>42738</v>
      </c>
      <c r="T63" s="118"/>
      <c r="U63" s="118"/>
      <c r="V63" s="240">
        <v>1397.4</v>
      </c>
      <c r="W63" s="245"/>
      <c r="X63" s="119"/>
      <c r="Y63" s="127"/>
      <c r="Z63" s="247">
        <v>1397.4</v>
      </c>
      <c r="AA63" s="225" t="s">
        <v>39</v>
      </c>
      <c r="AB63" s="155"/>
    </row>
    <row r="64" spans="1:28" ht="15.75" customHeight="1" x14ac:dyDescent="0.25">
      <c r="A64" s="123"/>
      <c r="B64" s="165"/>
      <c r="C64" s="119" t="s">
        <v>570</v>
      </c>
      <c r="D64" s="216" t="s">
        <v>299</v>
      </c>
      <c r="E64" s="182" t="s">
        <v>665</v>
      </c>
      <c r="F64" s="216" t="s">
        <v>733</v>
      </c>
      <c r="G64" s="133" t="s">
        <v>180</v>
      </c>
      <c r="H64" s="299" t="s">
        <v>802</v>
      </c>
      <c r="I64" s="225" t="s">
        <v>888</v>
      </c>
      <c r="J64" s="119" t="s">
        <v>153</v>
      </c>
      <c r="K64" s="118"/>
      <c r="L64" s="118"/>
      <c r="M64" s="227" t="s">
        <v>32</v>
      </c>
      <c r="N64" s="225" t="s">
        <v>955</v>
      </c>
      <c r="O64" s="118"/>
      <c r="P64" s="118"/>
      <c r="Q64" s="118"/>
      <c r="R64" s="118"/>
      <c r="S64" s="238">
        <v>42598</v>
      </c>
      <c r="T64" s="118"/>
      <c r="U64" s="118"/>
      <c r="V64" s="240">
        <v>1875</v>
      </c>
      <c r="W64" s="245"/>
      <c r="X64" s="119" t="s">
        <v>951</v>
      </c>
      <c r="Y64" s="127"/>
      <c r="Z64" s="247">
        <v>0</v>
      </c>
      <c r="AA64" s="225" t="s">
        <v>39</v>
      </c>
      <c r="AB64" s="155"/>
    </row>
    <row r="65" spans="1:28" ht="15.75" customHeight="1" x14ac:dyDescent="0.25">
      <c r="A65" s="123"/>
      <c r="B65" s="165"/>
      <c r="C65" s="119" t="s">
        <v>571</v>
      </c>
      <c r="D65" s="216" t="s">
        <v>312</v>
      </c>
      <c r="E65" s="182" t="s">
        <v>666</v>
      </c>
      <c r="F65" s="216" t="s">
        <v>734</v>
      </c>
      <c r="G65" s="133" t="s">
        <v>180</v>
      </c>
      <c r="H65" s="299" t="s">
        <v>803</v>
      </c>
      <c r="I65" s="225" t="s">
        <v>889</v>
      </c>
      <c r="J65" s="119" t="s">
        <v>30</v>
      </c>
      <c r="K65" s="118"/>
      <c r="L65" s="118"/>
      <c r="M65" s="227" t="s">
        <v>32</v>
      </c>
      <c r="N65" s="225" t="s">
        <v>956</v>
      </c>
      <c r="O65" s="118"/>
      <c r="P65" s="118"/>
      <c r="Q65" s="118"/>
      <c r="R65" s="118"/>
      <c r="S65" s="238">
        <v>42614</v>
      </c>
      <c r="T65" s="118"/>
      <c r="U65" s="118"/>
      <c r="V65" s="240">
        <v>2804.63</v>
      </c>
      <c r="W65" s="245"/>
      <c r="X65" s="119"/>
      <c r="Y65" s="127"/>
      <c r="Z65" s="247">
        <v>2804.63</v>
      </c>
      <c r="AA65" s="225" t="s">
        <v>39</v>
      </c>
      <c r="AB65" s="155"/>
    </row>
    <row r="66" spans="1:28" ht="15.75" customHeight="1" x14ac:dyDescent="0.25">
      <c r="A66" s="123"/>
      <c r="B66" s="165">
        <v>27900840</v>
      </c>
      <c r="C66" s="119" t="s">
        <v>572</v>
      </c>
      <c r="D66" s="216" t="s">
        <v>302</v>
      </c>
      <c r="E66" s="182" t="s">
        <v>667</v>
      </c>
      <c r="F66" s="216" t="s">
        <v>735</v>
      </c>
      <c r="G66" s="133" t="s">
        <v>180</v>
      </c>
      <c r="H66" s="299" t="s">
        <v>804</v>
      </c>
      <c r="I66" s="225" t="s">
        <v>890</v>
      </c>
      <c r="J66" s="119" t="s">
        <v>30</v>
      </c>
      <c r="K66" s="118"/>
      <c r="L66" s="118"/>
      <c r="M66" s="227" t="s">
        <v>183</v>
      </c>
      <c r="N66" s="225" t="s">
        <v>530</v>
      </c>
      <c r="O66" s="118"/>
      <c r="P66" s="118"/>
      <c r="Q66" s="118"/>
      <c r="R66" s="118"/>
      <c r="S66" s="238">
        <v>42684</v>
      </c>
      <c r="T66" s="118"/>
      <c r="U66" s="118"/>
      <c r="V66" s="240">
        <v>1800</v>
      </c>
      <c r="W66" s="245"/>
      <c r="X66" s="119" t="s">
        <v>563</v>
      </c>
      <c r="Y66" s="127"/>
      <c r="Z66" s="247">
        <v>0</v>
      </c>
      <c r="AA66" s="225" t="s">
        <v>39</v>
      </c>
      <c r="AB66" s="155"/>
    </row>
    <row r="67" spans="1:28" ht="15.75" customHeight="1" x14ac:dyDescent="0.25">
      <c r="A67" s="123"/>
      <c r="B67" s="165"/>
      <c r="C67" s="119" t="s">
        <v>573</v>
      </c>
      <c r="D67" s="216" t="s">
        <v>312</v>
      </c>
      <c r="E67" s="182" t="s">
        <v>668</v>
      </c>
      <c r="F67" s="216" t="s">
        <v>736</v>
      </c>
      <c r="G67" s="133" t="s">
        <v>180</v>
      </c>
      <c r="H67" s="299" t="s">
        <v>805</v>
      </c>
      <c r="I67" s="226" t="s">
        <v>891</v>
      </c>
      <c r="J67" s="119" t="s">
        <v>30</v>
      </c>
      <c r="K67" s="118"/>
      <c r="L67" s="118"/>
      <c r="M67" s="227" t="s">
        <v>515</v>
      </c>
      <c r="N67" s="172" t="s">
        <v>1000</v>
      </c>
      <c r="O67" s="118"/>
      <c r="P67" s="118"/>
      <c r="Q67" s="118"/>
      <c r="R67" s="118"/>
      <c r="S67" s="238">
        <v>42670</v>
      </c>
      <c r="T67" s="118"/>
      <c r="U67" s="118"/>
      <c r="V67" s="240">
        <v>3227.78</v>
      </c>
      <c r="W67" s="245"/>
      <c r="X67" s="119"/>
      <c r="Y67" s="127"/>
      <c r="Z67" s="247">
        <v>3227.78</v>
      </c>
      <c r="AA67" s="225" t="s">
        <v>39</v>
      </c>
      <c r="AB67" s="155"/>
    </row>
    <row r="68" spans="1:28" ht="15.75" customHeight="1" x14ac:dyDescent="0.25">
      <c r="A68" s="123"/>
      <c r="B68" s="165"/>
      <c r="C68" s="119" t="s">
        <v>574</v>
      </c>
      <c r="D68" s="216" t="s">
        <v>302</v>
      </c>
      <c r="E68" s="182" t="s">
        <v>669</v>
      </c>
      <c r="F68" s="216" t="s">
        <v>737</v>
      </c>
      <c r="G68" s="133" t="s">
        <v>180</v>
      </c>
      <c r="H68" s="299" t="s">
        <v>806</v>
      </c>
      <c r="I68" s="230" t="s">
        <v>949</v>
      </c>
      <c r="J68" s="119" t="s">
        <v>30</v>
      </c>
      <c r="K68" s="118"/>
      <c r="L68" s="118"/>
      <c r="M68" s="227" t="s">
        <v>32</v>
      </c>
      <c r="N68" s="225" t="s">
        <v>957</v>
      </c>
      <c r="O68" s="118"/>
      <c r="P68" s="118"/>
      <c r="Q68" s="118"/>
      <c r="R68" s="118"/>
      <c r="S68" s="238">
        <v>42774</v>
      </c>
      <c r="T68" s="118"/>
      <c r="U68" s="118"/>
      <c r="V68" s="240">
        <v>1044</v>
      </c>
      <c r="W68" s="245"/>
      <c r="X68" s="119" t="s">
        <v>563</v>
      </c>
      <c r="Y68" s="127"/>
      <c r="Z68" s="247">
        <v>0</v>
      </c>
      <c r="AA68" s="225" t="s">
        <v>39</v>
      </c>
      <c r="AB68" s="155"/>
    </row>
    <row r="69" spans="1:28" ht="15.75" customHeight="1" x14ac:dyDescent="0.25">
      <c r="A69" s="123"/>
      <c r="B69" s="165"/>
      <c r="C69" s="119" t="s">
        <v>575</v>
      </c>
      <c r="D69" s="216" t="s">
        <v>652</v>
      </c>
      <c r="E69" s="182" t="s">
        <v>670</v>
      </c>
      <c r="F69" s="216" t="s">
        <v>738</v>
      </c>
      <c r="G69" s="133" t="s">
        <v>180</v>
      </c>
      <c r="H69" s="299" t="s">
        <v>807</v>
      </c>
      <c r="I69" s="226" t="s">
        <v>476</v>
      </c>
      <c r="J69" s="119" t="s">
        <v>153</v>
      </c>
      <c r="K69" s="118"/>
      <c r="L69" s="118"/>
      <c r="M69" s="227" t="s">
        <v>183</v>
      </c>
      <c r="N69" s="225" t="s">
        <v>958</v>
      </c>
      <c r="O69" s="118"/>
      <c r="P69" s="118"/>
      <c r="Q69" s="118"/>
      <c r="R69" s="118"/>
      <c r="S69" s="238">
        <v>42584</v>
      </c>
      <c r="T69" s="118"/>
      <c r="U69" s="118"/>
      <c r="V69" s="240">
        <v>2100</v>
      </c>
      <c r="W69" s="245"/>
      <c r="X69" s="119" t="s">
        <v>951</v>
      </c>
      <c r="Y69" s="127"/>
      <c r="Z69" s="247">
        <v>0</v>
      </c>
      <c r="AA69" s="225" t="s">
        <v>39</v>
      </c>
      <c r="AB69" s="155"/>
    </row>
    <row r="70" spans="1:28" ht="15.75" customHeight="1" x14ac:dyDescent="0.25">
      <c r="A70" s="123"/>
      <c r="B70" s="165"/>
      <c r="C70" s="119" t="s">
        <v>576</v>
      </c>
      <c r="D70" s="216" t="s">
        <v>653</v>
      </c>
      <c r="E70" s="182" t="s">
        <v>671</v>
      </c>
      <c r="F70" s="216" t="s">
        <v>739</v>
      </c>
      <c r="G70" s="133" t="s">
        <v>180</v>
      </c>
      <c r="H70" s="299" t="s">
        <v>808</v>
      </c>
      <c r="I70" s="226" t="s">
        <v>892</v>
      </c>
      <c r="J70" s="119" t="s">
        <v>30</v>
      </c>
      <c r="K70" s="118"/>
      <c r="L70" s="118"/>
      <c r="M70" s="227" t="s">
        <v>183</v>
      </c>
      <c r="N70" s="225" t="s">
        <v>556</v>
      </c>
      <c r="O70" s="118"/>
      <c r="P70" s="118"/>
      <c r="Q70" s="118"/>
      <c r="R70" s="118"/>
      <c r="S70" s="238">
        <v>42633</v>
      </c>
      <c r="T70" s="118"/>
      <c r="U70" s="118"/>
      <c r="V70" s="240">
        <v>1246.1099999999999</v>
      </c>
      <c r="W70" s="245"/>
      <c r="X70" s="119"/>
      <c r="Y70" s="127"/>
      <c r="Z70" s="247">
        <v>1246.1099999999999</v>
      </c>
      <c r="AA70" s="225" t="s">
        <v>39</v>
      </c>
      <c r="AB70" s="155"/>
    </row>
    <row r="71" spans="1:28" ht="15.75" customHeight="1" x14ac:dyDescent="0.25">
      <c r="A71" s="123"/>
      <c r="B71" s="165"/>
      <c r="C71" s="119" t="s">
        <v>577</v>
      </c>
      <c r="D71" s="216" t="s">
        <v>300</v>
      </c>
      <c r="E71" s="182" t="s">
        <v>672</v>
      </c>
      <c r="F71" s="216" t="s">
        <v>740</v>
      </c>
      <c r="G71" s="133" t="s">
        <v>180</v>
      </c>
      <c r="H71" s="299" t="s">
        <v>809</v>
      </c>
      <c r="I71" s="226" t="s">
        <v>471</v>
      </c>
      <c r="J71" s="119" t="s">
        <v>30</v>
      </c>
      <c r="K71" s="118"/>
      <c r="L71" s="118"/>
      <c r="M71" s="227" t="s">
        <v>183</v>
      </c>
      <c r="N71" s="225" t="s">
        <v>959</v>
      </c>
      <c r="O71" s="118"/>
      <c r="P71" s="118"/>
      <c r="Q71" s="118"/>
      <c r="R71" s="118"/>
      <c r="S71" s="238">
        <v>42625</v>
      </c>
      <c r="T71" s="118"/>
      <c r="U71" s="118"/>
      <c r="V71" s="240">
        <v>2040</v>
      </c>
      <c r="W71" s="245"/>
      <c r="X71" s="119"/>
      <c r="Y71" s="127"/>
      <c r="Z71" s="247">
        <v>1290</v>
      </c>
      <c r="AA71" s="225" t="s">
        <v>39</v>
      </c>
      <c r="AB71" s="155" t="s">
        <v>1239</v>
      </c>
    </row>
    <row r="72" spans="1:28" ht="15.75" customHeight="1" x14ac:dyDescent="0.25">
      <c r="A72" s="281"/>
      <c r="B72" s="282"/>
      <c r="C72" s="119" t="s">
        <v>578</v>
      </c>
      <c r="D72" s="217" t="s">
        <v>654</v>
      </c>
      <c r="E72" s="186" t="s">
        <v>673</v>
      </c>
      <c r="F72" s="219" t="s">
        <v>741</v>
      </c>
      <c r="G72" s="133" t="s">
        <v>180</v>
      </c>
      <c r="H72" s="172" t="s">
        <v>810</v>
      </c>
      <c r="I72" s="226" t="s">
        <v>893</v>
      </c>
      <c r="J72" s="283" t="s">
        <v>30</v>
      </c>
      <c r="K72" s="284"/>
      <c r="L72" s="284"/>
      <c r="M72" s="227" t="s">
        <v>32</v>
      </c>
      <c r="N72" s="223" t="s">
        <v>529</v>
      </c>
      <c r="O72" s="284"/>
      <c r="P72" s="284"/>
      <c r="Q72" s="284"/>
      <c r="R72" s="284"/>
      <c r="S72" s="238">
        <v>42787</v>
      </c>
      <c r="T72" s="284"/>
      <c r="U72" s="284"/>
      <c r="V72" s="240">
        <v>1511.27</v>
      </c>
      <c r="W72" s="245"/>
      <c r="X72" s="283"/>
      <c r="Y72" s="285"/>
      <c r="Z72" s="247">
        <v>1511.27</v>
      </c>
      <c r="AA72" s="225" t="s">
        <v>39</v>
      </c>
      <c r="AB72" s="286"/>
    </row>
    <row r="73" spans="1:28" ht="15.75" customHeight="1" x14ac:dyDescent="0.25">
      <c r="A73" s="123"/>
      <c r="B73" s="165">
        <v>28257010</v>
      </c>
      <c r="C73" s="119" t="s">
        <v>579</v>
      </c>
      <c r="D73" s="216" t="s">
        <v>655</v>
      </c>
      <c r="E73" s="182" t="s">
        <v>674</v>
      </c>
      <c r="F73" s="216" t="s">
        <v>742</v>
      </c>
      <c r="G73" s="133" t="s">
        <v>180</v>
      </c>
      <c r="H73" s="299" t="s">
        <v>811</v>
      </c>
      <c r="I73" s="226">
        <v>42767</v>
      </c>
      <c r="J73" s="119" t="s">
        <v>30</v>
      </c>
      <c r="K73" s="118"/>
      <c r="L73" s="118"/>
      <c r="M73" s="227" t="s">
        <v>183</v>
      </c>
      <c r="N73" s="227" t="s">
        <v>530</v>
      </c>
      <c r="O73" s="118"/>
      <c r="P73" s="118"/>
      <c r="Q73" s="118"/>
      <c r="R73" s="118"/>
      <c r="S73" s="238">
        <v>42775</v>
      </c>
      <c r="T73" s="118"/>
      <c r="U73" s="118"/>
      <c r="V73" s="240">
        <v>989.65</v>
      </c>
      <c r="W73" s="245"/>
      <c r="X73" s="119"/>
      <c r="Y73" s="127"/>
      <c r="Z73" s="247">
        <v>989.65</v>
      </c>
      <c r="AA73" s="225" t="s">
        <v>39</v>
      </c>
      <c r="AB73" s="155"/>
    </row>
    <row r="74" spans="1:28" ht="15.75" customHeight="1" x14ac:dyDescent="0.25">
      <c r="A74" s="123"/>
      <c r="B74" s="165"/>
      <c r="C74" s="119" t="s">
        <v>580</v>
      </c>
      <c r="D74" s="216" t="s">
        <v>651</v>
      </c>
      <c r="E74" s="182" t="s">
        <v>675</v>
      </c>
      <c r="F74" s="216" t="s">
        <v>743</v>
      </c>
      <c r="G74" s="133" t="s">
        <v>180</v>
      </c>
      <c r="H74" s="299" t="s">
        <v>812</v>
      </c>
      <c r="I74" s="226" t="s">
        <v>894</v>
      </c>
      <c r="J74" s="119" t="s">
        <v>30</v>
      </c>
      <c r="K74" s="118"/>
      <c r="L74" s="118"/>
      <c r="M74" s="227" t="s">
        <v>206</v>
      </c>
      <c r="N74" s="225" t="s">
        <v>960</v>
      </c>
      <c r="O74" s="118"/>
      <c r="P74" s="118"/>
      <c r="Q74" s="118"/>
      <c r="R74" s="118"/>
      <c r="S74" s="238">
        <v>42677</v>
      </c>
      <c r="T74" s="118"/>
      <c r="U74" s="118"/>
      <c r="V74" s="241">
        <v>2034</v>
      </c>
      <c r="W74" s="245"/>
      <c r="X74" s="119"/>
      <c r="Y74" s="127"/>
      <c r="Z74" s="248">
        <v>2034</v>
      </c>
      <c r="AA74" s="225" t="s">
        <v>39</v>
      </c>
      <c r="AB74" s="155"/>
    </row>
    <row r="75" spans="1:28" ht="15.75" customHeight="1" x14ac:dyDescent="0.25">
      <c r="A75" s="123"/>
      <c r="B75" s="165"/>
      <c r="C75" s="119" t="s">
        <v>581</v>
      </c>
      <c r="D75" s="216" t="s">
        <v>303</v>
      </c>
      <c r="E75" s="182" t="s">
        <v>676</v>
      </c>
      <c r="F75" s="216" t="s">
        <v>744</v>
      </c>
      <c r="G75" s="133" t="s">
        <v>180</v>
      </c>
      <c r="H75" s="299" t="s">
        <v>813</v>
      </c>
      <c r="I75" s="226" t="s">
        <v>895</v>
      </c>
      <c r="J75" s="119" t="s">
        <v>30</v>
      </c>
      <c r="K75" s="118"/>
      <c r="L75" s="118"/>
      <c r="M75" s="227" t="s">
        <v>183</v>
      </c>
      <c r="N75" s="225" t="s">
        <v>530</v>
      </c>
      <c r="O75" s="118"/>
      <c r="P75" s="118"/>
      <c r="Q75" s="118"/>
      <c r="R75" s="118"/>
      <c r="S75" s="238">
        <v>42585</v>
      </c>
      <c r="T75" s="118"/>
      <c r="U75" s="118"/>
      <c r="V75" s="240">
        <v>1728</v>
      </c>
      <c r="W75" s="245"/>
      <c r="X75" s="119" t="s">
        <v>564</v>
      </c>
      <c r="Y75" s="127"/>
      <c r="Z75" s="247">
        <v>0</v>
      </c>
      <c r="AA75" s="225" t="s">
        <v>39</v>
      </c>
      <c r="AB75" s="155"/>
    </row>
    <row r="76" spans="1:28" ht="15.75" customHeight="1" x14ac:dyDescent="0.25">
      <c r="A76" s="123"/>
      <c r="B76" s="165"/>
      <c r="C76" s="119" t="s">
        <v>582</v>
      </c>
      <c r="D76" s="216" t="s">
        <v>304</v>
      </c>
      <c r="E76" s="182" t="s">
        <v>326</v>
      </c>
      <c r="F76" s="216" t="s">
        <v>745</v>
      </c>
      <c r="G76" s="133" t="s">
        <v>180</v>
      </c>
      <c r="H76" s="299" t="s">
        <v>814</v>
      </c>
      <c r="I76" s="226" t="s">
        <v>896</v>
      </c>
      <c r="J76" s="119" t="s">
        <v>30</v>
      </c>
      <c r="K76" s="118"/>
      <c r="L76" s="118"/>
      <c r="M76" s="227" t="s">
        <v>183</v>
      </c>
      <c r="N76" s="225" t="s">
        <v>961</v>
      </c>
      <c r="O76" s="118"/>
      <c r="P76" s="118"/>
      <c r="Q76" s="118"/>
      <c r="R76" s="118"/>
      <c r="S76" s="238">
        <v>42614</v>
      </c>
      <c r="T76" s="118"/>
      <c r="U76" s="118"/>
      <c r="V76" s="240">
        <v>1369.34</v>
      </c>
      <c r="W76" s="245"/>
      <c r="X76" s="119"/>
      <c r="Y76" s="127"/>
      <c r="Z76" s="247">
        <v>1369.34</v>
      </c>
      <c r="AA76" s="225" t="s">
        <v>39</v>
      </c>
      <c r="AB76" s="155"/>
    </row>
    <row r="77" spans="1:28" ht="15.75" customHeight="1" x14ac:dyDescent="0.25">
      <c r="A77" s="281"/>
      <c r="B77" s="166"/>
      <c r="C77" s="119" t="s">
        <v>583</v>
      </c>
      <c r="D77" s="216" t="s">
        <v>312</v>
      </c>
      <c r="E77" s="182" t="s">
        <v>677</v>
      </c>
      <c r="F77" s="216" t="s">
        <v>746</v>
      </c>
      <c r="G77" s="133" t="s">
        <v>180</v>
      </c>
      <c r="H77" s="299" t="s">
        <v>815</v>
      </c>
      <c r="I77" s="226" t="s">
        <v>897</v>
      </c>
      <c r="J77" s="283" t="s">
        <v>30</v>
      </c>
      <c r="K77" s="284"/>
      <c r="L77" s="284"/>
      <c r="M77" s="227" t="s">
        <v>183</v>
      </c>
      <c r="N77" s="225" t="s">
        <v>962</v>
      </c>
      <c r="O77" s="284"/>
      <c r="P77" s="284"/>
      <c r="Q77" s="284"/>
      <c r="R77" s="284"/>
      <c r="S77" s="238">
        <v>42662</v>
      </c>
      <c r="T77" s="284"/>
      <c r="U77" s="284"/>
      <c r="V77" s="240">
        <v>2616.19</v>
      </c>
      <c r="W77" s="245"/>
      <c r="X77" s="283"/>
      <c r="Y77" s="285"/>
      <c r="Z77" s="247">
        <v>2616.19</v>
      </c>
      <c r="AA77" s="225" t="s">
        <v>39</v>
      </c>
      <c r="AB77" s="286"/>
    </row>
    <row r="78" spans="1:28" ht="15.75" customHeight="1" x14ac:dyDescent="0.25">
      <c r="A78" s="123"/>
      <c r="B78" s="165">
        <v>27479882</v>
      </c>
      <c r="C78" s="119" t="s">
        <v>584</v>
      </c>
      <c r="D78" s="218" t="s">
        <v>302</v>
      </c>
      <c r="E78" s="177" t="s">
        <v>678</v>
      </c>
      <c r="F78" s="220" t="s">
        <v>747</v>
      </c>
      <c r="G78" s="133" t="s">
        <v>180</v>
      </c>
      <c r="H78" s="172" t="s">
        <v>816</v>
      </c>
      <c r="I78" s="226" t="s">
        <v>898</v>
      </c>
      <c r="J78" s="119" t="s">
        <v>30</v>
      </c>
      <c r="K78" s="118"/>
      <c r="L78" s="118"/>
      <c r="M78" s="235" t="s">
        <v>183</v>
      </c>
      <c r="N78" s="223" t="s">
        <v>963</v>
      </c>
      <c r="O78" s="118"/>
      <c r="P78" s="118"/>
      <c r="Q78" s="118"/>
      <c r="R78" s="118"/>
      <c r="S78" s="239">
        <v>42583</v>
      </c>
      <c r="T78" s="118"/>
      <c r="U78" s="118"/>
      <c r="V78" s="242">
        <v>1800</v>
      </c>
      <c r="W78" s="246"/>
      <c r="X78" s="119" t="s">
        <v>563</v>
      </c>
      <c r="Y78" s="127"/>
      <c r="Z78" s="249">
        <v>0</v>
      </c>
      <c r="AA78" s="225" t="s">
        <v>39</v>
      </c>
      <c r="AB78" s="155"/>
    </row>
    <row r="79" spans="1:28" ht="15.75" customHeight="1" x14ac:dyDescent="0.25">
      <c r="A79" s="279"/>
      <c r="B79" s="165">
        <v>27474740</v>
      </c>
      <c r="C79" s="119" t="s">
        <v>585</v>
      </c>
      <c r="D79" s="216" t="s">
        <v>656</v>
      </c>
      <c r="E79" s="182" t="s">
        <v>679</v>
      </c>
      <c r="F79" s="216" t="s">
        <v>748</v>
      </c>
      <c r="G79" s="133" t="s">
        <v>180</v>
      </c>
      <c r="H79" s="299" t="s">
        <v>817</v>
      </c>
      <c r="I79" s="226" t="s">
        <v>899</v>
      </c>
      <c r="J79" s="119" t="s">
        <v>30</v>
      </c>
      <c r="K79" s="118"/>
      <c r="L79" s="118"/>
      <c r="M79" s="227" t="s">
        <v>185</v>
      </c>
      <c r="N79" s="225" t="s">
        <v>964</v>
      </c>
      <c r="O79" s="118"/>
      <c r="P79" s="118"/>
      <c r="Q79" s="118"/>
      <c r="R79" s="118"/>
      <c r="S79" s="238">
        <v>42592</v>
      </c>
      <c r="T79" s="118"/>
      <c r="U79" s="118"/>
      <c r="V79" s="240">
        <v>1839.93</v>
      </c>
      <c r="W79" s="280">
        <v>1600.62</v>
      </c>
      <c r="X79" s="119"/>
      <c r="Y79" s="127"/>
      <c r="Z79" s="247">
        <v>1839.93</v>
      </c>
      <c r="AA79" s="225" t="s">
        <v>39</v>
      </c>
      <c r="AB79" s="155"/>
    </row>
    <row r="80" spans="1:28" ht="15.75" customHeight="1" x14ac:dyDescent="0.25">
      <c r="A80" s="279"/>
      <c r="B80" s="165"/>
      <c r="C80" s="119" t="s">
        <v>586</v>
      </c>
      <c r="D80" s="216" t="s">
        <v>314</v>
      </c>
      <c r="E80" s="182" t="s">
        <v>680</v>
      </c>
      <c r="F80" s="216" t="s">
        <v>749</v>
      </c>
      <c r="G80" s="133" t="s">
        <v>180</v>
      </c>
      <c r="H80" s="172" t="s">
        <v>818</v>
      </c>
      <c r="I80" s="227" t="s">
        <v>900</v>
      </c>
      <c r="J80" s="234" t="s">
        <v>30</v>
      </c>
      <c r="K80" s="118"/>
      <c r="L80" s="118"/>
      <c r="M80" s="224" t="s">
        <v>174</v>
      </c>
      <c r="N80" s="223" t="s">
        <v>965</v>
      </c>
      <c r="O80" s="118"/>
      <c r="P80" s="118"/>
      <c r="Q80" s="118"/>
      <c r="R80" s="118"/>
      <c r="S80" s="244">
        <v>42620</v>
      </c>
      <c r="T80" s="118"/>
      <c r="U80" s="118"/>
      <c r="V80" s="243">
        <v>0</v>
      </c>
      <c r="W80" s="280">
        <v>240</v>
      </c>
      <c r="X80" s="119"/>
      <c r="Y80" s="127"/>
      <c r="Z80" s="247">
        <v>0</v>
      </c>
      <c r="AA80" s="227" t="s">
        <v>241</v>
      </c>
      <c r="AB80" s="155"/>
    </row>
    <row r="81" spans="1:28" ht="15.75" customHeight="1" x14ac:dyDescent="0.25">
      <c r="A81" s="123"/>
      <c r="B81" s="165"/>
      <c r="C81" s="119" t="s">
        <v>587</v>
      </c>
      <c r="D81" s="216" t="s">
        <v>312</v>
      </c>
      <c r="E81" s="182" t="s">
        <v>681</v>
      </c>
      <c r="F81" s="216" t="s">
        <v>750</v>
      </c>
      <c r="G81" s="133" t="s">
        <v>180</v>
      </c>
      <c r="H81" s="301" t="s">
        <v>819</v>
      </c>
      <c r="I81" s="227" t="s">
        <v>901</v>
      </c>
      <c r="J81" s="119" t="s">
        <v>30</v>
      </c>
      <c r="K81" s="118"/>
      <c r="L81" s="118"/>
      <c r="M81" s="224" t="s">
        <v>32</v>
      </c>
      <c r="N81" s="223" t="s">
        <v>966</v>
      </c>
      <c r="O81" s="118"/>
      <c r="P81" s="118"/>
      <c r="Q81" s="118"/>
      <c r="R81" s="118"/>
      <c r="S81" s="238">
        <v>42591</v>
      </c>
      <c r="T81" s="118"/>
      <c r="U81" s="118"/>
      <c r="V81" s="240">
        <v>3412.8</v>
      </c>
      <c r="W81" s="245"/>
      <c r="X81" s="119"/>
      <c r="Y81" s="127"/>
      <c r="Z81" s="247">
        <v>3412.8</v>
      </c>
      <c r="AA81" s="227" t="s">
        <v>39</v>
      </c>
      <c r="AB81" s="155"/>
    </row>
    <row r="82" spans="1:28" ht="15.75" customHeight="1" x14ac:dyDescent="0.25">
      <c r="A82" s="123"/>
      <c r="B82" s="165"/>
      <c r="C82" s="119" t="s">
        <v>588</v>
      </c>
      <c r="D82" s="216" t="s">
        <v>314</v>
      </c>
      <c r="E82" s="182" t="s">
        <v>680</v>
      </c>
      <c r="F82" s="216" t="s">
        <v>749</v>
      </c>
      <c r="G82" s="133" t="s">
        <v>180</v>
      </c>
      <c r="H82" s="301" t="s">
        <v>820</v>
      </c>
      <c r="I82" s="227" t="s">
        <v>482</v>
      </c>
      <c r="J82" s="234" t="s">
        <v>30</v>
      </c>
      <c r="K82" s="118"/>
      <c r="L82" s="118"/>
      <c r="M82" s="224" t="s">
        <v>174</v>
      </c>
      <c r="N82" s="224" t="s">
        <v>967</v>
      </c>
      <c r="O82" s="118"/>
      <c r="P82" s="118"/>
      <c r="Q82" s="118"/>
      <c r="R82" s="118"/>
      <c r="S82" s="244">
        <v>42586</v>
      </c>
      <c r="T82" s="118"/>
      <c r="U82" s="118"/>
      <c r="V82" s="243">
        <v>0</v>
      </c>
      <c r="W82" s="280">
        <v>240</v>
      </c>
      <c r="X82" s="119"/>
      <c r="Y82" s="127"/>
      <c r="Z82" s="247">
        <v>0</v>
      </c>
      <c r="AA82" s="227" t="s">
        <v>241</v>
      </c>
      <c r="AB82" s="155"/>
    </row>
    <row r="83" spans="1:28" ht="15.75" customHeight="1" x14ac:dyDescent="0.25">
      <c r="A83" s="123"/>
      <c r="B83" s="165"/>
      <c r="C83" s="119" t="s">
        <v>589</v>
      </c>
      <c r="D83" s="216" t="s">
        <v>313</v>
      </c>
      <c r="E83" s="177" t="s">
        <v>682</v>
      </c>
      <c r="F83" s="216" t="s">
        <v>751</v>
      </c>
      <c r="G83" s="133" t="s">
        <v>180</v>
      </c>
      <c r="H83" s="172" t="s">
        <v>821</v>
      </c>
      <c r="I83" s="228" t="s">
        <v>902</v>
      </c>
      <c r="J83" s="119" t="s">
        <v>30</v>
      </c>
      <c r="K83" s="118"/>
      <c r="L83" s="118"/>
      <c r="M83" s="224" t="s">
        <v>183</v>
      </c>
      <c r="N83" s="223" t="s">
        <v>968</v>
      </c>
      <c r="O83" s="118"/>
      <c r="P83" s="118"/>
      <c r="Q83" s="118"/>
      <c r="R83" s="118"/>
      <c r="S83" s="238">
        <v>42590</v>
      </c>
      <c r="T83" s="118"/>
      <c r="U83" s="118"/>
      <c r="V83" s="240">
        <v>3814.45</v>
      </c>
      <c r="W83" s="245"/>
      <c r="X83" s="119"/>
      <c r="Y83" s="127"/>
      <c r="Z83" s="247">
        <v>3814.45</v>
      </c>
      <c r="AA83" s="227" t="s">
        <v>39</v>
      </c>
      <c r="AB83" s="155"/>
    </row>
    <row r="84" spans="1:28" ht="15.75" customHeight="1" x14ac:dyDescent="0.25">
      <c r="A84" s="123"/>
      <c r="B84" s="165"/>
      <c r="C84" s="119" t="s">
        <v>590</v>
      </c>
      <c r="D84" s="216" t="s">
        <v>312</v>
      </c>
      <c r="E84" s="182" t="s">
        <v>683</v>
      </c>
      <c r="F84" s="216" t="s">
        <v>752</v>
      </c>
      <c r="G84" s="133" t="s">
        <v>180</v>
      </c>
      <c r="H84" s="301" t="s">
        <v>822</v>
      </c>
      <c r="I84" s="227" t="s">
        <v>903</v>
      </c>
      <c r="J84" s="119" t="s">
        <v>30</v>
      </c>
      <c r="K84" s="118"/>
      <c r="L84" s="118"/>
      <c r="M84" s="224" t="s">
        <v>183</v>
      </c>
      <c r="N84" s="224" t="s">
        <v>240</v>
      </c>
      <c r="O84" s="118"/>
      <c r="P84" s="118"/>
      <c r="Q84" s="118"/>
      <c r="R84" s="118"/>
      <c r="S84" s="238">
        <v>42606</v>
      </c>
      <c r="T84" s="118"/>
      <c r="U84" s="118"/>
      <c r="V84" s="240">
        <v>1813.74</v>
      </c>
      <c r="W84" s="245"/>
      <c r="X84" s="119"/>
      <c r="Y84" s="127"/>
      <c r="Z84" s="247">
        <v>1813.74</v>
      </c>
      <c r="AA84" s="227" t="s">
        <v>39</v>
      </c>
      <c r="AB84" s="155"/>
    </row>
    <row r="85" spans="1:28" ht="15.75" customHeight="1" x14ac:dyDescent="0.25">
      <c r="A85" s="123"/>
      <c r="B85" s="165"/>
      <c r="C85" s="119" t="s">
        <v>591</v>
      </c>
      <c r="D85" s="216" t="s">
        <v>312</v>
      </c>
      <c r="E85" s="182" t="s">
        <v>362</v>
      </c>
      <c r="F85" s="216" t="s">
        <v>411</v>
      </c>
      <c r="G85" s="133" t="s">
        <v>180</v>
      </c>
      <c r="H85" s="301" t="s">
        <v>823</v>
      </c>
      <c r="I85" s="227" t="s">
        <v>904</v>
      </c>
      <c r="J85" s="119" t="s">
        <v>30</v>
      </c>
      <c r="K85" s="118"/>
      <c r="L85" s="118"/>
      <c r="M85" s="224" t="s">
        <v>181</v>
      </c>
      <c r="N85" s="223" t="s">
        <v>969</v>
      </c>
      <c r="O85" s="118"/>
      <c r="P85" s="118"/>
      <c r="Q85" s="118"/>
      <c r="R85" s="118"/>
      <c r="S85" s="238">
        <v>42601</v>
      </c>
      <c r="T85" s="118"/>
      <c r="U85" s="118"/>
      <c r="V85" s="240">
        <v>1889.52</v>
      </c>
      <c r="W85" s="245"/>
      <c r="X85" s="119"/>
      <c r="Y85" s="127"/>
      <c r="Z85" s="247">
        <v>1889.52</v>
      </c>
      <c r="AA85" s="227" t="s">
        <v>39</v>
      </c>
      <c r="AB85" s="155"/>
    </row>
    <row r="86" spans="1:28" ht="15.75" customHeight="1" x14ac:dyDescent="0.25">
      <c r="A86" s="123"/>
      <c r="B86" s="165"/>
      <c r="C86" s="119" t="s">
        <v>592</v>
      </c>
      <c r="D86" s="216" t="s">
        <v>299</v>
      </c>
      <c r="E86" s="182" t="s">
        <v>684</v>
      </c>
      <c r="F86" s="216" t="s">
        <v>753</v>
      </c>
      <c r="G86" s="133" t="s">
        <v>180</v>
      </c>
      <c r="H86" s="301" t="s">
        <v>824</v>
      </c>
      <c r="I86" s="227" t="s">
        <v>905</v>
      </c>
      <c r="J86" s="119" t="s">
        <v>153</v>
      </c>
      <c r="K86" s="118"/>
      <c r="L86" s="118"/>
      <c r="M86" s="224" t="s">
        <v>32</v>
      </c>
      <c r="N86" s="224" t="s">
        <v>529</v>
      </c>
      <c r="O86" s="118"/>
      <c r="P86" s="118"/>
      <c r="Q86" s="118"/>
      <c r="R86" s="118"/>
      <c r="S86" s="238">
        <v>42598</v>
      </c>
      <c r="T86" s="118"/>
      <c r="U86" s="118"/>
      <c r="V86" s="240">
        <v>1125</v>
      </c>
      <c r="W86" s="245"/>
      <c r="X86" s="119" t="s">
        <v>951</v>
      </c>
      <c r="Y86" s="127"/>
      <c r="Z86" s="247">
        <v>0</v>
      </c>
      <c r="AA86" s="227" t="s">
        <v>39</v>
      </c>
      <c r="AB86" s="155"/>
    </row>
    <row r="87" spans="1:28" ht="15.75" customHeight="1" x14ac:dyDescent="0.25">
      <c r="A87" s="123"/>
      <c r="B87" s="165">
        <v>27346376</v>
      </c>
      <c r="C87" s="119" t="s">
        <v>593</v>
      </c>
      <c r="D87" s="216" t="s">
        <v>303</v>
      </c>
      <c r="E87" s="182" t="s">
        <v>685</v>
      </c>
      <c r="F87" s="216" t="s">
        <v>754</v>
      </c>
      <c r="G87" s="133" t="s">
        <v>180</v>
      </c>
      <c r="H87" s="172" t="s">
        <v>825</v>
      </c>
      <c r="I87" s="227" t="s">
        <v>906</v>
      </c>
      <c r="J87" s="119" t="s">
        <v>30</v>
      </c>
      <c r="K87" s="118"/>
      <c r="L87" s="118"/>
      <c r="M87" s="224" t="s">
        <v>183</v>
      </c>
      <c r="N87" s="224" t="s">
        <v>537</v>
      </c>
      <c r="O87" s="118"/>
      <c r="P87" s="118"/>
      <c r="Q87" s="118"/>
      <c r="R87" s="118"/>
      <c r="S87" s="238">
        <v>42594</v>
      </c>
      <c r="T87" s="118"/>
      <c r="U87" s="118"/>
      <c r="V87" s="240">
        <v>1728</v>
      </c>
      <c r="W87" s="245"/>
      <c r="X87" s="119" t="s">
        <v>564</v>
      </c>
      <c r="Y87" s="127"/>
      <c r="Z87" s="247">
        <v>0</v>
      </c>
      <c r="AA87" s="227" t="s">
        <v>39</v>
      </c>
      <c r="AB87" s="155"/>
    </row>
    <row r="88" spans="1:28" ht="15.75" customHeight="1" x14ac:dyDescent="0.25">
      <c r="A88" s="123"/>
      <c r="B88" s="165"/>
      <c r="C88" s="119" t="s">
        <v>594</v>
      </c>
      <c r="D88" s="216" t="s">
        <v>657</v>
      </c>
      <c r="E88" s="182" t="s">
        <v>686</v>
      </c>
      <c r="F88" s="221" t="s">
        <v>755</v>
      </c>
      <c r="G88" s="133" t="s">
        <v>180</v>
      </c>
      <c r="H88" s="301" t="s">
        <v>826</v>
      </c>
      <c r="I88" s="227" t="s">
        <v>907</v>
      </c>
      <c r="J88" s="119" t="s">
        <v>30</v>
      </c>
      <c r="K88" s="118"/>
      <c r="L88" s="118"/>
      <c r="M88" s="223" t="s">
        <v>206</v>
      </c>
      <c r="N88" s="223" t="s">
        <v>545</v>
      </c>
      <c r="O88" s="118"/>
      <c r="P88" s="118"/>
      <c r="Q88" s="118"/>
      <c r="R88" s="118"/>
      <c r="S88" s="238">
        <v>42779</v>
      </c>
      <c r="T88" s="118"/>
      <c r="U88" s="118"/>
      <c r="V88" s="240">
        <v>867.26</v>
      </c>
      <c r="W88" s="245"/>
      <c r="X88" s="119"/>
      <c r="Y88" s="127"/>
      <c r="Z88" s="247">
        <v>867.26</v>
      </c>
      <c r="AA88" s="227" t="s">
        <v>39</v>
      </c>
      <c r="AB88" s="155"/>
    </row>
    <row r="89" spans="1:28" ht="15.75" customHeight="1" x14ac:dyDescent="0.25">
      <c r="A89" s="123"/>
      <c r="B89" s="165"/>
      <c r="C89" s="119" t="s">
        <v>595</v>
      </c>
      <c r="D89" s="216" t="s">
        <v>304</v>
      </c>
      <c r="E89" s="182" t="s">
        <v>359</v>
      </c>
      <c r="F89" s="216" t="s">
        <v>408</v>
      </c>
      <c r="G89" s="133" t="s">
        <v>180</v>
      </c>
      <c r="H89" s="301" t="s">
        <v>827</v>
      </c>
      <c r="I89" s="227" t="s">
        <v>908</v>
      </c>
      <c r="J89" s="119" t="s">
        <v>30</v>
      </c>
      <c r="K89" s="118"/>
      <c r="L89" s="118"/>
      <c r="M89" s="224" t="s">
        <v>183</v>
      </c>
      <c r="N89" s="224" t="s">
        <v>1007</v>
      </c>
      <c r="O89" s="118" t="s">
        <v>183</v>
      </c>
      <c r="P89" s="118" t="s">
        <v>240</v>
      </c>
      <c r="Q89" s="118"/>
      <c r="R89" s="118"/>
      <c r="S89" s="238">
        <v>42639</v>
      </c>
      <c r="T89" s="118"/>
      <c r="U89" s="118"/>
      <c r="V89" s="240">
        <v>1380.15</v>
      </c>
      <c r="W89" s="245"/>
      <c r="X89" s="119"/>
      <c r="Y89" s="127"/>
      <c r="Z89" s="247">
        <v>1380.15</v>
      </c>
      <c r="AA89" s="227" t="s">
        <v>39</v>
      </c>
      <c r="AB89" s="155"/>
    </row>
    <row r="90" spans="1:28" ht="15.75" customHeight="1" x14ac:dyDescent="0.25">
      <c r="A90" s="123"/>
      <c r="B90" s="165"/>
      <c r="C90" s="214" t="s">
        <v>596</v>
      </c>
      <c r="D90" s="216" t="s">
        <v>312</v>
      </c>
      <c r="E90" s="182" t="s">
        <v>687</v>
      </c>
      <c r="F90" s="216" t="s">
        <v>756</v>
      </c>
      <c r="G90" s="133" t="s">
        <v>180</v>
      </c>
      <c r="H90" s="301" t="s">
        <v>828</v>
      </c>
      <c r="I90" s="227" t="s">
        <v>909</v>
      </c>
      <c r="J90" s="119" t="s">
        <v>30</v>
      </c>
      <c r="K90" s="118"/>
      <c r="L90" s="118"/>
      <c r="M90" s="224" t="s">
        <v>183</v>
      </c>
      <c r="N90" s="224" t="s">
        <v>970</v>
      </c>
      <c r="O90" s="118"/>
      <c r="P90" s="118"/>
      <c r="Q90" s="118"/>
      <c r="R90" s="118"/>
      <c r="S90" s="238">
        <v>42627</v>
      </c>
      <c r="T90" s="118"/>
      <c r="U90" s="118"/>
      <c r="V90" s="240">
        <v>2728.35</v>
      </c>
      <c r="W90" s="245"/>
      <c r="X90" s="119"/>
      <c r="Y90" s="127"/>
      <c r="Z90" s="247">
        <v>2728.35</v>
      </c>
      <c r="AA90" s="227" t="s">
        <v>39</v>
      </c>
      <c r="AB90" s="155"/>
    </row>
    <row r="91" spans="1:28" ht="15.75" customHeight="1" x14ac:dyDescent="0.25">
      <c r="A91" s="123"/>
      <c r="B91" s="165"/>
      <c r="C91" s="119" t="s">
        <v>597</v>
      </c>
      <c r="D91" s="216" t="s">
        <v>304</v>
      </c>
      <c r="E91" s="182" t="s">
        <v>359</v>
      </c>
      <c r="F91" s="216" t="s">
        <v>408</v>
      </c>
      <c r="G91" s="133" t="s">
        <v>180</v>
      </c>
      <c r="H91" s="172" t="s">
        <v>829</v>
      </c>
      <c r="I91" s="227" t="s">
        <v>896</v>
      </c>
      <c r="J91" s="119" t="s">
        <v>30</v>
      </c>
      <c r="K91" s="118"/>
      <c r="L91" s="118"/>
      <c r="M91" s="224" t="s">
        <v>174</v>
      </c>
      <c r="N91" s="223" t="s">
        <v>971</v>
      </c>
      <c r="O91" s="118"/>
      <c r="P91" s="118"/>
      <c r="Q91" s="118"/>
      <c r="R91" s="118"/>
      <c r="S91" s="238">
        <v>42628</v>
      </c>
      <c r="T91" s="118"/>
      <c r="U91" s="118"/>
      <c r="V91" s="240">
        <v>2187.62</v>
      </c>
      <c r="W91" s="245"/>
      <c r="X91" s="119"/>
      <c r="Y91" s="127"/>
      <c r="Z91" s="247">
        <v>2187.62</v>
      </c>
      <c r="AA91" s="227" t="s">
        <v>39</v>
      </c>
      <c r="AB91" s="155"/>
    </row>
    <row r="92" spans="1:28" ht="15.75" customHeight="1" x14ac:dyDescent="0.25">
      <c r="A92" s="123"/>
      <c r="B92" s="165">
        <v>27614065</v>
      </c>
      <c r="C92" s="214" t="s">
        <v>598</v>
      </c>
      <c r="D92" s="216" t="s">
        <v>312</v>
      </c>
      <c r="E92" s="177" t="s">
        <v>688</v>
      </c>
      <c r="F92" s="216" t="s">
        <v>757</v>
      </c>
      <c r="G92" s="133" t="s">
        <v>180</v>
      </c>
      <c r="H92" s="172" t="s">
        <v>830</v>
      </c>
      <c r="I92" s="227" t="s">
        <v>910</v>
      </c>
      <c r="J92" s="119" t="s">
        <v>30</v>
      </c>
      <c r="K92" s="118"/>
      <c r="L92" s="118"/>
      <c r="M92" s="224" t="s">
        <v>185</v>
      </c>
      <c r="N92" s="223" t="s">
        <v>972</v>
      </c>
      <c r="O92" s="118"/>
      <c r="P92" s="118"/>
      <c r="Q92" s="118"/>
      <c r="R92" s="118"/>
      <c r="S92" s="238">
        <v>42627</v>
      </c>
      <c r="T92" s="118"/>
      <c r="U92" s="118"/>
      <c r="V92" s="240">
        <v>2489.02</v>
      </c>
      <c r="W92" s="245"/>
      <c r="X92" s="119"/>
      <c r="Y92" s="127"/>
      <c r="Z92" s="247">
        <v>2489.02</v>
      </c>
      <c r="AA92" s="227" t="s">
        <v>39</v>
      </c>
      <c r="AB92" s="155"/>
    </row>
    <row r="93" spans="1:28" ht="15.75" customHeight="1" x14ac:dyDescent="0.25">
      <c r="A93" s="123"/>
      <c r="B93" s="165"/>
      <c r="C93" s="119" t="s">
        <v>599</v>
      </c>
      <c r="D93" s="216" t="s">
        <v>303</v>
      </c>
      <c r="E93" s="182" t="s">
        <v>358</v>
      </c>
      <c r="F93" s="216" t="s">
        <v>407</v>
      </c>
      <c r="G93" s="133" t="s">
        <v>180</v>
      </c>
      <c r="H93" s="301" t="s">
        <v>831</v>
      </c>
      <c r="I93" s="227" t="s">
        <v>911</v>
      </c>
      <c r="J93" s="119" t="s">
        <v>30</v>
      </c>
      <c r="K93" s="118"/>
      <c r="L93" s="118"/>
      <c r="M93" s="224" t="s">
        <v>183</v>
      </c>
      <c r="N93" s="223" t="s">
        <v>973</v>
      </c>
      <c r="O93" s="118"/>
      <c r="P93" s="118"/>
      <c r="Q93" s="118"/>
      <c r="R93" s="118"/>
      <c r="S93" s="238">
        <v>42625</v>
      </c>
      <c r="T93" s="118"/>
      <c r="U93" s="118"/>
      <c r="V93" s="240">
        <v>1728</v>
      </c>
      <c r="W93" s="245"/>
      <c r="X93" s="119" t="s">
        <v>564</v>
      </c>
      <c r="Y93" s="127"/>
      <c r="Z93" s="247">
        <v>0</v>
      </c>
      <c r="AA93" s="227" t="s">
        <v>39</v>
      </c>
      <c r="AB93" s="155"/>
    </row>
    <row r="94" spans="1:28" ht="15.75" customHeight="1" x14ac:dyDescent="0.25">
      <c r="A94" s="123"/>
      <c r="B94" s="165">
        <v>27592250</v>
      </c>
      <c r="C94" s="119" t="s">
        <v>600</v>
      </c>
      <c r="D94" s="216" t="s">
        <v>312</v>
      </c>
      <c r="E94" s="182" t="s">
        <v>689</v>
      </c>
      <c r="F94" s="216" t="s">
        <v>758</v>
      </c>
      <c r="G94" s="133" t="s">
        <v>180</v>
      </c>
      <c r="H94" s="172" t="s">
        <v>832</v>
      </c>
      <c r="I94" s="227" t="s">
        <v>912</v>
      </c>
      <c r="J94" s="119" t="s">
        <v>30</v>
      </c>
      <c r="K94" s="118"/>
      <c r="L94" s="118"/>
      <c r="M94" s="224" t="s">
        <v>185</v>
      </c>
      <c r="N94" s="224" t="s">
        <v>974</v>
      </c>
      <c r="O94" s="118"/>
      <c r="P94" s="118"/>
      <c r="Q94" s="118"/>
      <c r="R94" s="118"/>
      <c r="S94" s="238">
        <v>42639</v>
      </c>
      <c r="T94" s="118"/>
      <c r="U94" s="118"/>
      <c r="V94" s="240">
        <v>3382.29</v>
      </c>
      <c r="W94" s="245"/>
      <c r="X94" s="119"/>
      <c r="Y94" s="127"/>
      <c r="Z94" s="247">
        <v>3382.29</v>
      </c>
      <c r="AA94" s="227" t="s">
        <v>39</v>
      </c>
      <c r="AB94" s="155"/>
    </row>
    <row r="95" spans="1:28" ht="15.75" customHeight="1" x14ac:dyDescent="0.25">
      <c r="A95" s="123"/>
      <c r="B95" s="165"/>
      <c r="C95" s="119" t="s">
        <v>601</v>
      </c>
      <c r="D95" s="216" t="s">
        <v>311</v>
      </c>
      <c r="E95" s="182" t="s">
        <v>690</v>
      </c>
      <c r="F95" s="216" t="s">
        <v>759</v>
      </c>
      <c r="G95" s="133" t="s">
        <v>180</v>
      </c>
      <c r="H95" s="172" t="s">
        <v>833</v>
      </c>
      <c r="I95" s="227" t="s">
        <v>913</v>
      </c>
      <c r="J95" s="119" t="s">
        <v>30</v>
      </c>
      <c r="K95" s="118"/>
      <c r="L95" s="118"/>
      <c r="M95" s="224" t="s">
        <v>183</v>
      </c>
      <c r="N95" s="224" t="s">
        <v>1008</v>
      </c>
      <c r="O95" s="118" t="s">
        <v>183</v>
      </c>
      <c r="P95" s="118" t="s">
        <v>547</v>
      </c>
      <c r="Q95" s="118"/>
      <c r="R95" s="118"/>
      <c r="S95" s="238">
        <v>42640</v>
      </c>
      <c r="T95" s="118"/>
      <c r="U95" s="118"/>
      <c r="V95" s="240">
        <v>1188</v>
      </c>
      <c r="W95" s="245"/>
      <c r="X95" s="119"/>
      <c r="Y95" s="127"/>
      <c r="Z95" s="247">
        <v>1188</v>
      </c>
      <c r="AA95" s="227" t="s">
        <v>39</v>
      </c>
      <c r="AB95" s="155"/>
    </row>
    <row r="96" spans="1:28" ht="15.75" customHeight="1" x14ac:dyDescent="0.25">
      <c r="A96" s="160"/>
      <c r="B96" s="275">
        <v>27855083</v>
      </c>
      <c r="C96" s="119" t="s">
        <v>602</v>
      </c>
      <c r="D96" s="216" t="s">
        <v>658</v>
      </c>
      <c r="E96" s="182" t="s">
        <v>691</v>
      </c>
      <c r="F96" s="216" t="s">
        <v>760</v>
      </c>
      <c r="G96" s="133" t="s">
        <v>180</v>
      </c>
      <c r="H96" s="301" t="s">
        <v>834</v>
      </c>
      <c r="I96" s="227" t="s">
        <v>914</v>
      </c>
      <c r="J96" s="283" t="s">
        <v>30</v>
      </c>
      <c r="K96" s="161"/>
      <c r="L96" s="161"/>
      <c r="M96" s="224" t="s">
        <v>179</v>
      </c>
      <c r="N96" s="223" t="s">
        <v>953</v>
      </c>
      <c r="O96" s="161"/>
      <c r="P96" s="161"/>
      <c r="Q96" s="161"/>
      <c r="R96" s="161"/>
      <c r="S96" s="238">
        <v>42635</v>
      </c>
      <c r="T96" s="161"/>
      <c r="U96" s="161"/>
      <c r="V96" s="240">
        <v>1215</v>
      </c>
      <c r="W96" s="245"/>
      <c r="X96" s="162"/>
      <c r="Y96" s="163"/>
      <c r="Z96" s="247">
        <v>1215</v>
      </c>
      <c r="AA96" s="227" t="s">
        <v>39</v>
      </c>
      <c r="AB96" s="164"/>
    </row>
    <row r="97" spans="1:28" ht="15.75" customHeight="1" x14ac:dyDescent="0.25">
      <c r="A97" s="123"/>
      <c r="B97" s="165"/>
      <c r="C97" s="119" t="s">
        <v>603</v>
      </c>
      <c r="D97" s="216" t="s">
        <v>302</v>
      </c>
      <c r="E97" s="182" t="s">
        <v>692</v>
      </c>
      <c r="F97" s="216" t="s">
        <v>761</v>
      </c>
      <c r="G97" s="133" t="s">
        <v>180</v>
      </c>
      <c r="H97" s="301" t="s">
        <v>835</v>
      </c>
      <c r="I97" s="227" t="s">
        <v>915</v>
      </c>
      <c r="J97" s="119" t="s">
        <v>30</v>
      </c>
      <c r="K97" s="118"/>
      <c r="L97" s="118"/>
      <c r="M97" s="224" t="s">
        <v>183</v>
      </c>
      <c r="N97" s="224" t="s">
        <v>556</v>
      </c>
      <c r="O97" s="118"/>
      <c r="P97" s="118"/>
      <c r="Q97" s="118"/>
      <c r="R97" s="118"/>
      <c r="S97" s="238">
        <v>42649</v>
      </c>
      <c r="T97" s="118"/>
      <c r="U97" s="118"/>
      <c r="V97" s="240">
        <v>1800</v>
      </c>
      <c r="W97" s="245"/>
      <c r="X97" s="119" t="s">
        <v>563</v>
      </c>
      <c r="Y97" s="127"/>
      <c r="Z97" s="247">
        <v>0</v>
      </c>
      <c r="AA97" s="227" t="s">
        <v>39</v>
      </c>
      <c r="AB97" s="155"/>
    </row>
    <row r="98" spans="1:28" ht="15.75" customHeight="1" x14ac:dyDescent="0.25">
      <c r="A98" s="123"/>
      <c r="B98" s="165"/>
      <c r="C98" s="119" t="s">
        <v>604</v>
      </c>
      <c r="D98" s="216" t="s">
        <v>311</v>
      </c>
      <c r="E98" s="182" t="s">
        <v>334</v>
      </c>
      <c r="F98" s="216" t="s">
        <v>382</v>
      </c>
      <c r="G98" s="133" t="s">
        <v>180</v>
      </c>
      <c r="H98" s="172" t="s">
        <v>836</v>
      </c>
      <c r="I98" s="227" t="s">
        <v>890</v>
      </c>
      <c r="J98" s="119" t="s">
        <v>30</v>
      </c>
      <c r="K98" s="118"/>
      <c r="L98" s="118"/>
      <c r="M98" s="224" t="s">
        <v>183</v>
      </c>
      <c r="N98" s="223" t="s">
        <v>531</v>
      </c>
      <c r="O98" s="118"/>
      <c r="P98" s="118"/>
      <c r="Q98" s="118"/>
      <c r="R98" s="118"/>
      <c r="S98" s="238">
        <v>42695</v>
      </c>
      <c r="T98" s="118"/>
      <c r="U98" s="118"/>
      <c r="V98" s="240">
        <v>3780</v>
      </c>
      <c r="W98" s="245"/>
      <c r="X98" s="119"/>
      <c r="Y98" s="127"/>
      <c r="Z98" s="247">
        <v>3780</v>
      </c>
      <c r="AA98" s="227" t="s">
        <v>39</v>
      </c>
      <c r="AB98" s="155"/>
    </row>
    <row r="99" spans="1:28" ht="15.75" customHeight="1" x14ac:dyDescent="0.25">
      <c r="A99" s="123"/>
      <c r="B99" s="165"/>
      <c r="C99" s="119" t="s">
        <v>605</v>
      </c>
      <c r="D99" s="216" t="s">
        <v>312</v>
      </c>
      <c r="E99" s="182" t="s">
        <v>693</v>
      </c>
      <c r="F99" s="216" t="s">
        <v>762</v>
      </c>
      <c r="G99" s="133" t="s">
        <v>180</v>
      </c>
      <c r="H99" s="175" t="s">
        <v>837</v>
      </c>
      <c r="I99" s="227" t="s">
        <v>916</v>
      </c>
      <c r="J99" s="119" t="s">
        <v>30</v>
      </c>
      <c r="K99" s="118"/>
      <c r="L99" s="118"/>
      <c r="M99" s="224" t="s">
        <v>32</v>
      </c>
      <c r="N99" s="224" t="s">
        <v>1011</v>
      </c>
      <c r="O99" s="118" t="s">
        <v>32</v>
      </c>
      <c r="P99" s="118" t="s">
        <v>1009</v>
      </c>
      <c r="Q99" s="118" t="s">
        <v>32</v>
      </c>
      <c r="R99" s="118" t="s">
        <v>1010</v>
      </c>
      <c r="S99" s="238">
        <v>42643</v>
      </c>
      <c r="T99" s="118"/>
      <c r="U99" s="118"/>
      <c r="V99" s="240">
        <v>2809.45</v>
      </c>
      <c r="W99" s="245"/>
      <c r="X99" s="119"/>
      <c r="Y99" s="127"/>
      <c r="Z99" s="247">
        <v>2809.45</v>
      </c>
      <c r="AA99" s="227" t="s">
        <v>39</v>
      </c>
      <c r="AB99" s="155"/>
    </row>
    <row r="100" spans="1:28" ht="15.75" customHeight="1" x14ac:dyDescent="0.25">
      <c r="A100" s="123"/>
      <c r="B100" s="165">
        <v>27513091</v>
      </c>
      <c r="C100" s="119" t="s">
        <v>606</v>
      </c>
      <c r="D100" s="216" t="s">
        <v>313</v>
      </c>
      <c r="E100" s="177" t="s">
        <v>694</v>
      </c>
      <c r="F100" s="216" t="s">
        <v>763</v>
      </c>
      <c r="G100" s="133" t="s">
        <v>180</v>
      </c>
      <c r="H100" s="172" t="s">
        <v>838</v>
      </c>
      <c r="I100" s="227" t="s">
        <v>917</v>
      </c>
      <c r="J100" s="119" t="s">
        <v>30</v>
      </c>
      <c r="K100" s="118"/>
      <c r="L100" s="118"/>
      <c r="M100" s="224" t="s">
        <v>183</v>
      </c>
      <c r="N100" s="223" t="s">
        <v>531</v>
      </c>
      <c r="O100" s="118"/>
      <c r="P100" s="118"/>
      <c r="Q100" s="118"/>
      <c r="R100" s="118"/>
      <c r="S100" s="238">
        <v>42647</v>
      </c>
      <c r="T100" s="118"/>
      <c r="U100" s="118"/>
      <c r="V100" s="240">
        <v>4036.52</v>
      </c>
      <c r="W100" s="245"/>
      <c r="X100" s="119"/>
      <c r="Y100" s="127"/>
      <c r="Z100" s="247">
        <v>4036.52</v>
      </c>
      <c r="AA100" s="227" t="s">
        <v>39</v>
      </c>
      <c r="AB100" s="155"/>
    </row>
    <row r="101" spans="1:28" ht="15.75" customHeight="1" x14ac:dyDescent="0.25">
      <c r="A101" s="123"/>
      <c r="B101" s="275">
        <v>27899007</v>
      </c>
      <c r="C101" s="119" t="s">
        <v>607</v>
      </c>
      <c r="D101" s="216" t="s">
        <v>302</v>
      </c>
      <c r="E101" s="182" t="s">
        <v>695</v>
      </c>
      <c r="F101" s="216" t="s">
        <v>764</v>
      </c>
      <c r="G101" s="133" t="s">
        <v>180</v>
      </c>
      <c r="H101" s="172" t="s">
        <v>839</v>
      </c>
      <c r="I101" s="227" t="s">
        <v>890</v>
      </c>
      <c r="J101" s="119" t="s">
        <v>153</v>
      </c>
      <c r="K101" s="118"/>
      <c r="L101" s="118"/>
      <c r="M101" s="224" t="s">
        <v>179</v>
      </c>
      <c r="N101" s="223" t="s">
        <v>953</v>
      </c>
      <c r="O101" s="118"/>
      <c r="P101" s="118"/>
      <c r="Q101" s="118"/>
      <c r="R101" s="118"/>
      <c r="S101" s="238">
        <v>42647</v>
      </c>
      <c r="T101" s="118"/>
      <c r="U101" s="118"/>
      <c r="V101" s="240">
        <v>1500</v>
      </c>
      <c r="W101" s="245"/>
      <c r="X101" s="119" t="s">
        <v>951</v>
      </c>
      <c r="Y101" s="127"/>
      <c r="Z101" s="247">
        <v>0</v>
      </c>
      <c r="AA101" s="227" t="s">
        <v>39</v>
      </c>
      <c r="AB101" s="155"/>
    </row>
    <row r="102" spans="1:28" ht="15.75" customHeight="1" x14ac:dyDescent="0.25">
      <c r="A102" s="123"/>
      <c r="B102" s="165"/>
      <c r="C102" s="119" t="s">
        <v>608</v>
      </c>
      <c r="D102" s="216" t="s">
        <v>306</v>
      </c>
      <c r="E102" s="177" t="s">
        <v>696</v>
      </c>
      <c r="F102" s="216" t="s">
        <v>765</v>
      </c>
      <c r="G102" s="133" t="s">
        <v>180</v>
      </c>
      <c r="H102" s="172" t="s">
        <v>840</v>
      </c>
      <c r="I102" s="227" t="s">
        <v>918</v>
      </c>
      <c r="J102" s="119" t="s">
        <v>30</v>
      </c>
      <c r="K102" s="118"/>
      <c r="L102" s="118"/>
      <c r="M102" s="224" t="s">
        <v>181</v>
      </c>
      <c r="N102" s="223" t="s">
        <v>975</v>
      </c>
      <c r="O102" s="118"/>
      <c r="P102" s="118"/>
      <c r="Q102" s="118"/>
      <c r="R102" s="118"/>
      <c r="S102" s="238">
        <v>42660</v>
      </c>
      <c r="T102" s="118"/>
      <c r="U102" s="118"/>
      <c r="V102" s="240">
        <v>1931.04</v>
      </c>
      <c r="W102" s="245"/>
      <c r="X102" s="119" t="s">
        <v>565</v>
      </c>
      <c r="Y102" s="127"/>
      <c r="Z102" s="247">
        <v>0</v>
      </c>
      <c r="AA102" s="227" t="s">
        <v>39</v>
      </c>
      <c r="AB102" s="155"/>
    </row>
    <row r="103" spans="1:28" ht="15.75" customHeight="1" x14ac:dyDescent="0.25">
      <c r="A103" s="123"/>
      <c r="B103" s="165"/>
      <c r="C103" s="119" t="s">
        <v>609</v>
      </c>
      <c r="D103" s="216" t="s">
        <v>313</v>
      </c>
      <c r="E103" s="177" t="s">
        <v>697</v>
      </c>
      <c r="F103" s="216" t="s">
        <v>766</v>
      </c>
      <c r="G103" s="133" t="s">
        <v>180</v>
      </c>
      <c r="H103" s="301" t="s">
        <v>841</v>
      </c>
      <c r="I103" s="227" t="s">
        <v>895</v>
      </c>
      <c r="J103" s="119" t="s">
        <v>30</v>
      </c>
      <c r="K103" s="118"/>
      <c r="L103" s="118"/>
      <c r="M103" s="224" t="s">
        <v>183</v>
      </c>
      <c r="N103" s="223" t="s">
        <v>976</v>
      </c>
      <c r="O103" s="118"/>
      <c r="P103" s="118"/>
      <c r="Q103" s="118"/>
      <c r="R103" s="118"/>
      <c r="S103" s="238">
        <v>42649</v>
      </c>
      <c r="T103" s="118"/>
      <c r="U103" s="118"/>
      <c r="V103" s="240">
        <v>4081.08</v>
      </c>
      <c r="W103" s="245"/>
      <c r="X103" s="119"/>
      <c r="Y103" s="127"/>
      <c r="Z103" s="247">
        <v>4081.08</v>
      </c>
      <c r="AA103" s="227" t="s">
        <v>39</v>
      </c>
      <c r="AB103" s="155"/>
    </row>
    <row r="104" spans="1:28" ht="15.75" customHeight="1" x14ac:dyDescent="0.25">
      <c r="A104" s="123"/>
      <c r="B104" s="165"/>
      <c r="C104" s="119" t="s">
        <v>610</v>
      </c>
      <c r="D104" s="216" t="s">
        <v>312</v>
      </c>
      <c r="E104" s="182" t="s">
        <v>698</v>
      </c>
      <c r="F104" s="216" t="s">
        <v>767</v>
      </c>
      <c r="G104" s="133" t="s">
        <v>180</v>
      </c>
      <c r="H104" s="301" t="s">
        <v>842</v>
      </c>
      <c r="I104" s="227" t="s">
        <v>919</v>
      </c>
      <c r="J104" s="119" t="s">
        <v>30</v>
      </c>
      <c r="K104" s="118"/>
      <c r="L104" s="118"/>
      <c r="M104" s="224" t="s">
        <v>183</v>
      </c>
      <c r="N104" s="224" t="s">
        <v>540</v>
      </c>
      <c r="O104" s="118"/>
      <c r="P104" s="118"/>
      <c r="Q104" s="118"/>
      <c r="R104" s="118"/>
      <c r="S104" s="238">
        <v>42660</v>
      </c>
      <c r="T104" s="118"/>
      <c r="U104" s="118"/>
      <c r="V104" s="240">
        <v>1106.8499999999999</v>
      </c>
      <c r="W104" s="245"/>
      <c r="X104" s="119"/>
      <c r="Y104" s="127"/>
      <c r="Z104" s="247">
        <v>1106.8499999999999</v>
      </c>
      <c r="AA104" s="227" t="s">
        <v>39</v>
      </c>
      <c r="AB104" s="155"/>
    </row>
    <row r="105" spans="1:28" ht="15.75" customHeight="1" x14ac:dyDescent="0.25">
      <c r="A105" s="123"/>
      <c r="B105" s="165"/>
      <c r="C105" s="119" t="s">
        <v>611</v>
      </c>
      <c r="D105" s="216" t="s">
        <v>312</v>
      </c>
      <c r="E105" s="177" t="s">
        <v>699</v>
      </c>
      <c r="F105" s="216" t="s">
        <v>768</v>
      </c>
      <c r="G105" s="133" t="s">
        <v>180</v>
      </c>
      <c r="H105" s="172" t="s">
        <v>843</v>
      </c>
      <c r="I105" s="227" t="s">
        <v>920</v>
      </c>
      <c r="J105" s="119" t="s">
        <v>30</v>
      </c>
      <c r="K105" s="118"/>
      <c r="L105" s="118"/>
      <c r="M105" s="224" t="s">
        <v>183</v>
      </c>
      <c r="N105" s="223" t="s">
        <v>977</v>
      </c>
      <c r="O105" s="118"/>
      <c r="P105" s="118"/>
      <c r="Q105" s="118"/>
      <c r="R105" s="118"/>
      <c r="S105" s="238">
        <v>42671</v>
      </c>
      <c r="T105" s="118"/>
      <c r="U105" s="118"/>
      <c r="V105" s="240">
        <v>2420.83</v>
      </c>
      <c r="W105" s="245"/>
      <c r="X105" s="119"/>
      <c r="Y105" s="127"/>
      <c r="Z105" s="247">
        <v>2420.83</v>
      </c>
      <c r="AA105" s="227" t="s">
        <v>39</v>
      </c>
      <c r="AB105" s="155"/>
    </row>
    <row r="106" spans="1:28" ht="15.75" customHeight="1" x14ac:dyDescent="0.25">
      <c r="A106" s="123"/>
      <c r="B106" s="165"/>
      <c r="C106" s="119" t="s">
        <v>612</v>
      </c>
      <c r="D106" s="216" t="s">
        <v>312</v>
      </c>
      <c r="E106" s="177" t="s">
        <v>700</v>
      </c>
      <c r="F106" s="216" t="s">
        <v>769</v>
      </c>
      <c r="G106" s="133" t="s">
        <v>180</v>
      </c>
      <c r="H106" s="172" t="s">
        <v>844</v>
      </c>
      <c r="I106" s="227" t="s">
        <v>921</v>
      </c>
      <c r="J106" s="119" t="s">
        <v>30</v>
      </c>
      <c r="K106" s="118"/>
      <c r="L106" s="118"/>
      <c r="M106" s="224" t="s">
        <v>183</v>
      </c>
      <c r="N106" s="223" t="s">
        <v>978</v>
      </c>
      <c r="O106" s="118"/>
      <c r="P106" s="118"/>
      <c r="Q106" s="118"/>
      <c r="R106" s="118"/>
      <c r="S106" s="238">
        <v>42676</v>
      </c>
      <c r="T106" s="118"/>
      <c r="U106" s="118"/>
      <c r="V106" s="240">
        <v>1492.16</v>
      </c>
      <c r="W106" s="245"/>
      <c r="X106" s="119"/>
      <c r="Y106" s="127"/>
      <c r="Z106" s="247">
        <v>1492.16</v>
      </c>
      <c r="AA106" s="227" t="s">
        <v>39</v>
      </c>
      <c r="AB106" s="155"/>
    </row>
    <row r="107" spans="1:28" ht="15.75" customHeight="1" x14ac:dyDescent="0.25">
      <c r="A107" s="123"/>
      <c r="B107" s="165"/>
      <c r="C107" s="119" t="s">
        <v>613</v>
      </c>
      <c r="D107" s="216" t="s">
        <v>306</v>
      </c>
      <c r="E107" s="182" t="s">
        <v>701</v>
      </c>
      <c r="F107" s="216" t="s">
        <v>770</v>
      </c>
      <c r="G107" s="133" t="s">
        <v>180</v>
      </c>
      <c r="H107" s="301" t="s">
        <v>845</v>
      </c>
      <c r="I107" s="227" t="s">
        <v>922</v>
      </c>
      <c r="J107" s="119" t="s">
        <v>30</v>
      </c>
      <c r="K107" s="118"/>
      <c r="L107" s="118"/>
      <c r="M107" s="224" t="s">
        <v>206</v>
      </c>
      <c r="N107" s="224" t="s">
        <v>979</v>
      </c>
      <c r="O107" s="118"/>
      <c r="P107" s="118"/>
      <c r="Q107" s="118"/>
      <c r="R107" s="118"/>
      <c r="S107" s="238">
        <v>42669</v>
      </c>
      <c r="T107" s="118"/>
      <c r="U107" s="118"/>
      <c r="V107" s="240">
        <v>810</v>
      </c>
      <c r="W107" s="245"/>
      <c r="X107" s="119" t="s">
        <v>565</v>
      </c>
      <c r="Y107" s="127"/>
      <c r="Z107" s="247">
        <v>0</v>
      </c>
      <c r="AA107" s="227" t="s">
        <v>39</v>
      </c>
      <c r="AB107" s="155"/>
    </row>
    <row r="108" spans="1:28" ht="15.75" customHeight="1" x14ac:dyDescent="0.25">
      <c r="A108" s="123"/>
      <c r="B108" s="165"/>
      <c r="C108" s="119" t="s">
        <v>614</v>
      </c>
      <c r="D108" s="216" t="s">
        <v>303</v>
      </c>
      <c r="E108" s="182" t="s">
        <v>702</v>
      </c>
      <c r="F108" s="216" t="s">
        <v>771</v>
      </c>
      <c r="G108" s="133" t="s">
        <v>180</v>
      </c>
      <c r="H108" s="172" t="s">
        <v>846</v>
      </c>
      <c r="I108" s="227" t="s">
        <v>923</v>
      </c>
      <c r="J108" s="234" t="s">
        <v>153</v>
      </c>
      <c r="K108" s="118"/>
      <c r="L108" s="118"/>
      <c r="M108" s="224" t="s">
        <v>183</v>
      </c>
      <c r="N108" s="223" t="s">
        <v>980</v>
      </c>
      <c r="O108" s="118"/>
      <c r="P108" s="118"/>
      <c r="Q108" s="118"/>
      <c r="R108" s="118"/>
      <c r="S108" s="244">
        <v>42718</v>
      </c>
      <c r="T108" s="118"/>
      <c r="U108" s="118"/>
      <c r="V108" s="243">
        <v>0</v>
      </c>
      <c r="W108" s="245"/>
      <c r="X108" s="119" t="s">
        <v>1023</v>
      </c>
      <c r="Y108" s="127"/>
      <c r="Z108" s="247">
        <v>0</v>
      </c>
      <c r="AA108" s="227" t="s">
        <v>39</v>
      </c>
      <c r="AB108" s="155"/>
    </row>
    <row r="109" spans="1:28" ht="15.75" customHeight="1" x14ac:dyDescent="0.25">
      <c r="A109" s="123"/>
      <c r="B109" s="165"/>
      <c r="C109" s="119" t="s">
        <v>615</v>
      </c>
      <c r="D109" s="216" t="s">
        <v>299</v>
      </c>
      <c r="E109" s="182" t="s">
        <v>665</v>
      </c>
      <c r="F109" s="216" t="s">
        <v>733</v>
      </c>
      <c r="G109" s="133" t="s">
        <v>180</v>
      </c>
      <c r="H109" s="172" t="s">
        <v>847</v>
      </c>
      <c r="I109" s="231" t="s">
        <v>949</v>
      </c>
      <c r="J109" s="119" t="s">
        <v>30</v>
      </c>
      <c r="K109" s="118"/>
      <c r="L109" s="118"/>
      <c r="M109" s="224" t="s">
        <v>32</v>
      </c>
      <c r="N109" s="172" t="s">
        <v>1011</v>
      </c>
      <c r="O109" s="118" t="s">
        <v>32</v>
      </c>
      <c r="P109" s="118" t="s">
        <v>529</v>
      </c>
      <c r="Q109" s="118"/>
      <c r="R109" s="118"/>
      <c r="S109" s="238">
        <v>42754</v>
      </c>
      <c r="T109" s="118"/>
      <c r="U109" s="118"/>
      <c r="V109" s="240">
        <v>1875</v>
      </c>
      <c r="W109" s="280">
        <v>1806.76</v>
      </c>
      <c r="X109" s="119" t="s">
        <v>563</v>
      </c>
      <c r="Y109" s="127"/>
      <c r="Z109" s="247">
        <v>0</v>
      </c>
      <c r="AA109" s="227" t="s">
        <v>39</v>
      </c>
      <c r="AB109" s="155"/>
    </row>
    <row r="110" spans="1:28" ht="15.75" customHeight="1" x14ac:dyDescent="0.25">
      <c r="A110" s="123"/>
      <c r="B110" s="165">
        <v>28111874</v>
      </c>
      <c r="C110" s="119" t="s">
        <v>616</v>
      </c>
      <c r="D110" s="216" t="s">
        <v>302</v>
      </c>
      <c r="E110" s="177" t="s">
        <v>703</v>
      </c>
      <c r="F110" s="216" t="s">
        <v>772</v>
      </c>
      <c r="G110" s="133" t="s">
        <v>180</v>
      </c>
      <c r="H110" s="172" t="s">
        <v>848</v>
      </c>
      <c r="I110" s="227" t="s">
        <v>924</v>
      </c>
      <c r="J110" s="119" t="s">
        <v>30</v>
      </c>
      <c r="K110" s="118"/>
      <c r="L110" s="118"/>
      <c r="M110" s="224" t="s">
        <v>183</v>
      </c>
      <c r="N110" s="223" t="s">
        <v>981</v>
      </c>
      <c r="O110" s="118"/>
      <c r="P110" s="118"/>
      <c r="Q110" s="118"/>
      <c r="R110" s="118"/>
      <c r="S110" s="238">
        <v>42802</v>
      </c>
      <c r="T110" s="118"/>
      <c r="U110" s="118"/>
      <c r="V110" s="240">
        <v>1800</v>
      </c>
      <c r="W110" s="245"/>
      <c r="X110" s="119" t="s">
        <v>563</v>
      </c>
      <c r="Y110" s="127"/>
      <c r="Z110" s="247">
        <v>0</v>
      </c>
      <c r="AA110" s="227" t="s">
        <v>39</v>
      </c>
      <c r="AB110" s="155"/>
    </row>
    <row r="111" spans="1:28" ht="15.75" customHeight="1" x14ac:dyDescent="0.25">
      <c r="A111" s="123"/>
      <c r="B111" s="165"/>
      <c r="C111" s="119" t="s">
        <v>617</v>
      </c>
      <c r="D111" s="216" t="s">
        <v>312</v>
      </c>
      <c r="E111" s="182" t="s">
        <v>704</v>
      </c>
      <c r="F111" s="216" t="s">
        <v>773</v>
      </c>
      <c r="G111" s="133" t="s">
        <v>180</v>
      </c>
      <c r="H111" s="301" t="s">
        <v>849</v>
      </c>
      <c r="I111" s="227" t="s">
        <v>925</v>
      </c>
      <c r="J111" s="119" t="s">
        <v>30</v>
      </c>
      <c r="K111" s="118"/>
      <c r="L111" s="118"/>
      <c r="M111" s="224" t="s">
        <v>32</v>
      </c>
      <c r="N111" s="224" t="s">
        <v>982</v>
      </c>
      <c r="O111" s="118"/>
      <c r="P111" s="118"/>
      <c r="Q111" s="118"/>
      <c r="R111" s="118"/>
      <c r="S111" s="238">
        <v>42684</v>
      </c>
      <c r="T111" s="118"/>
      <c r="U111" s="118"/>
      <c r="V111" s="240">
        <v>1155.21</v>
      </c>
      <c r="W111" s="245"/>
      <c r="X111" s="119"/>
      <c r="Y111" s="127"/>
      <c r="Z111" s="247">
        <v>1155.21</v>
      </c>
      <c r="AA111" s="227" t="s">
        <v>39</v>
      </c>
      <c r="AB111" s="155"/>
    </row>
    <row r="112" spans="1:28" ht="15.75" customHeight="1" x14ac:dyDescent="0.25">
      <c r="A112" s="123"/>
      <c r="B112" s="165"/>
      <c r="C112" s="119" t="s">
        <v>618</v>
      </c>
      <c r="D112" s="216" t="s">
        <v>302</v>
      </c>
      <c r="E112" s="177" t="s">
        <v>705</v>
      </c>
      <c r="F112" s="216" t="s">
        <v>774</v>
      </c>
      <c r="G112" s="133" t="s">
        <v>180</v>
      </c>
      <c r="H112" s="172" t="s">
        <v>850</v>
      </c>
      <c r="I112" s="227" t="s">
        <v>926</v>
      </c>
      <c r="J112" s="119" t="s">
        <v>153</v>
      </c>
      <c r="K112" s="118"/>
      <c r="L112" s="118"/>
      <c r="M112" s="224" t="s">
        <v>183</v>
      </c>
      <c r="N112" s="223" t="s">
        <v>983</v>
      </c>
      <c r="O112" s="118"/>
      <c r="P112" s="118"/>
      <c r="Q112" s="118"/>
      <c r="R112" s="118"/>
      <c r="S112" s="238">
        <v>42697</v>
      </c>
      <c r="T112" s="118"/>
      <c r="U112" s="118"/>
      <c r="V112" s="240">
        <v>1250.25</v>
      </c>
      <c r="W112" s="245"/>
      <c r="X112" s="119" t="s">
        <v>951</v>
      </c>
      <c r="Y112" s="127"/>
      <c r="Z112" s="247">
        <v>0</v>
      </c>
      <c r="AA112" s="227" t="s">
        <v>39</v>
      </c>
      <c r="AB112" s="155"/>
    </row>
    <row r="113" spans="1:28" ht="15.75" customHeight="1" x14ac:dyDescent="0.25">
      <c r="A113" s="123"/>
      <c r="B113" s="165"/>
      <c r="C113" s="119" t="s">
        <v>619</v>
      </c>
      <c r="D113" s="216" t="s">
        <v>302</v>
      </c>
      <c r="E113" s="182" t="s">
        <v>706</v>
      </c>
      <c r="F113" s="218" t="s">
        <v>775</v>
      </c>
      <c r="G113" s="133" t="s">
        <v>180</v>
      </c>
      <c r="H113" s="172" t="s">
        <v>851</v>
      </c>
      <c r="I113" s="227" t="s">
        <v>927</v>
      </c>
      <c r="J113" s="119" t="s">
        <v>30</v>
      </c>
      <c r="K113" s="118"/>
      <c r="L113" s="118"/>
      <c r="M113" s="224" t="s">
        <v>181</v>
      </c>
      <c r="N113" s="223" t="s">
        <v>984</v>
      </c>
      <c r="O113" s="118"/>
      <c r="P113" s="118"/>
      <c r="Q113" s="118"/>
      <c r="R113" s="118"/>
      <c r="S113" s="238">
        <v>42697</v>
      </c>
      <c r="T113" s="118"/>
      <c r="U113" s="118"/>
      <c r="V113" s="240">
        <v>1800</v>
      </c>
      <c r="W113" s="245"/>
      <c r="X113" s="119" t="s">
        <v>563</v>
      </c>
      <c r="Y113" s="127"/>
      <c r="Z113" s="247">
        <v>0</v>
      </c>
      <c r="AA113" s="227" t="s">
        <v>39</v>
      </c>
      <c r="AB113" s="155"/>
    </row>
    <row r="114" spans="1:28" ht="15.75" customHeight="1" x14ac:dyDescent="0.25">
      <c r="A114" s="123"/>
      <c r="B114" s="165">
        <v>28166209</v>
      </c>
      <c r="C114" s="119" t="s">
        <v>620</v>
      </c>
      <c r="D114" s="216" t="s">
        <v>311</v>
      </c>
      <c r="E114" s="177" t="s">
        <v>707</v>
      </c>
      <c r="F114" s="216" t="s">
        <v>776</v>
      </c>
      <c r="G114" s="133" t="s">
        <v>180</v>
      </c>
      <c r="H114" s="301" t="s">
        <v>852</v>
      </c>
      <c r="I114" s="227" t="s">
        <v>950</v>
      </c>
      <c r="J114" s="234" t="s">
        <v>30</v>
      </c>
      <c r="K114" s="118"/>
      <c r="L114" s="118"/>
      <c r="M114" s="224" t="s">
        <v>185</v>
      </c>
      <c r="N114" s="215" t="s">
        <v>1013</v>
      </c>
      <c r="O114" s="118" t="s">
        <v>185</v>
      </c>
      <c r="P114" s="118" t="s">
        <v>1014</v>
      </c>
      <c r="Q114" s="118" t="s">
        <v>185</v>
      </c>
      <c r="R114" s="118" t="s">
        <v>1012</v>
      </c>
      <c r="S114" s="244">
        <v>42754</v>
      </c>
      <c r="T114" s="118"/>
      <c r="U114" s="118"/>
      <c r="V114" s="243">
        <v>0</v>
      </c>
      <c r="W114" s="280">
        <v>991.92</v>
      </c>
      <c r="X114" s="119"/>
      <c r="Y114" s="127"/>
      <c r="Z114" s="247">
        <v>0</v>
      </c>
      <c r="AA114" s="227" t="s">
        <v>241</v>
      </c>
      <c r="AB114" s="155"/>
    </row>
    <row r="115" spans="1:28" ht="15.75" customHeight="1" x14ac:dyDescent="0.25">
      <c r="A115" s="123"/>
      <c r="B115" s="165"/>
      <c r="C115" s="119" t="s">
        <v>621</v>
      </c>
      <c r="D115" s="216" t="s">
        <v>311</v>
      </c>
      <c r="E115" s="182" t="s">
        <v>690</v>
      </c>
      <c r="F115" s="216" t="s">
        <v>759</v>
      </c>
      <c r="G115" s="133" t="s">
        <v>180</v>
      </c>
      <c r="H115" s="172" t="s">
        <v>853</v>
      </c>
      <c r="I115" s="227" t="s">
        <v>928</v>
      </c>
      <c r="J115" s="119" t="s">
        <v>30</v>
      </c>
      <c r="K115" s="118"/>
      <c r="L115" s="118"/>
      <c r="M115" s="224" t="s">
        <v>183</v>
      </c>
      <c r="N115" s="223" t="s">
        <v>556</v>
      </c>
      <c r="O115" s="118"/>
      <c r="P115" s="118"/>
      <c r="Q115" s="118"/>
      <c r="R115" s="118"/>
      <c r="S115" s="238">
        <v>42773</v>
      </c>
      <c r="T115" s="118"/>
      <c r="U115" s="118"/>
      <c r="V115" s="240">
        <v>1332</v>
      </c>
      <c r="W115" s="245"/>
      <c r="X115" s="119"/>
      <c r="Y115" s="127"/>
      <c r="Z115" s="247">
        <v>1332</v>
      </c>
      <c r="AA115" s="227" t="s">
        <v>39</v>
      </c>
      <c r="AB115" s="155"/>
    </row>
    <row r="116" spans="1:28" ht="15.75" customHeight="1" x14ac:dyDescent="0.25">
      <c r="A116" s="123"/>
      <c r="B116" s="165"/>
      <c r="C116" s="119" t="s">
        <v>622</v>
      </c>
      <c r="D116" s="216" t="s">
        <v>312</v>
      </c>
      <c r="E116" s="177" t="s">
        <v>708</v>
      </c>
      <c r="F116" s="216" t="s">
        <v>777</v>
      </c>
      <c r="G116" s="133" t="s">
        <v>180</v>
      </c>
      <c r="H116" s="172" t="s">
        <v>854</v>
      </c>
      <c r="I116" s="227" t="s">
        <v>921</v>
      </c>
      <c r="J116" s="119" t="s">
        <v>30</v>
      </c>
      <c r="K116" s="118"/>
      <c r="L116" s="118"/>
      <c r="M116" s="224" t="s">
        <v>32</v>
      </c>
      <c r="N116" s="223" t="s">
        <v>985</v>
      </c>
      <c r="O116" s="118"/>
      <c r="P116" s="118"/>
      <c r="Q116" s="118"/>
      <c r="R116" s="118"/>
      <c r="S116" s="238">
        <v>42703</v>
      </c>
      <c r="T116" s="118"/>
      <c r="U116" s="118"/>
      <c r="V116" s="240">
        <v>2646.89</v>
      </c>
      <c r="W116" s="245"/>
      <c r="X116" s="119"/>
      <c r="Y116" s="127"/>
      <c r="Z116" s="247">
        <v>2646.89</v>
      </c>
      <c r="AA116" s="227" t="s">
        <v>39</v>
      </c>
      <c r="AB116" s="155"/>
    </row>
    <row r="117" spans="1:28" ht="15.75" customHeight="1" x14ac:dyDescent="0.25">
      <c r="A117" s="123"/>
      <c r="B117" s="165"/>
      <c r="C117" s="119" t="s">
        <v>623</v>
      </c>
      <c r="D117" s="216" t="s">
        <v>312</v>
      </c>
      <c r="E117" s="182" t="s">
        <v>709</v>
      </c>
      <c r="F117" s="222" t="s">
        <v>778</v>
      </c>
      <c r="G117" s="133" t="s">
        <v>180</v>
      </c>
      <c r="H117" s="172" t="s">
        <v>855</v>
      </c>
      <c r="I117" s="227" t="s">
        <v>891</v>
      </c>
      <c r="J117" s="119" t="s">
        <v>30</v>
      </c>
      <c r="K117" s="118"/>
      <c r="L117" s="118"/>
      <c r="M117" s="224" t="s">
        <v>183</v>
      </c>
      <c r="N117" s="223" t="s">
        <v>983</v>
      </c>
      <c r="O117" s="118"/>
      <c r="P117" s="118"/>
      <c r="Q117" s="118"/>
      <c r="R117" s="118"/>
      <c r="S117" s="238">
        <v>42709</v>
      </c>
      <c r="T117" s="118"/>
      <c r="U117" s="118"/>
      <c r="V117" s="240">
        <v>2287.67</v>
      </c>
      <c r="W117" s="245"/>
      <c r="X117" s="119"/>
      <c r="Y117" s="127"/>
      <c r="Z117" s="247">
        <v>2287.67</v>
      </c>
      <c r="AA117" s="227" t="s">
        <v>39</v>
      </c>
      <c r="AB117" s="155"/>
    </row>
    <row r="118" spans="1:28" ht="15.75" customHeight="1" x14ac:dyDescent="0.25">
      <c r="A118" s="123"/>
      <c r="B118" s="276">
        <v>28122584</v>
      </c>
      <c r="C118" s="119" t="s">
        <v>624</v>
      </c>
      <c r="D118" s="216" t="s">
        <v>307</v>
      </c>
      <c r="E118" s="182" t="s">
        <v>329</v>
      </c>
      <c r="F118" s="216" t="s">
        <v>376</v>
      </c>
      <c r="G118" s="133" t="s">
        <v>180</v>
      </c>
      <c r="H118" s="301" t="s">
        <v>856</v>
      </c>
      <c r="I118" s="227" t="s">
        <v>929</v>
      </c>
      <c r="J118" s="119" t="s">
        <v>30</v>
      </c>
      <c r="K118" s="118"/>
      <c r="L118" s="118"/>
      <c r="M118" s="224" t="s">
        <v>179</v>
      </c>
      <c r="N118" s="224" t="s">
        <v>953</v>
      </c>
      <c r="O118" s="118"/>
      <c r="P118" s="118"/>
      <c r="Q118" s="118"/>
      <c r="R118" s="118"/>
      <c r="S118" s="238">
        <v>42712</v>
      </c>
      <c r="T118" s="118"/>
      <c r="U118" s="118"/>
      <c r="V118" s="240">
        <v>1878</v>
      </c>
      <c r="W118" s="245"/>
      <c r="X118" s="119"/>
      <c r="Y118" s="127"/>
      <c r="Z118" s="247">
        <v>1878</v>
      </c>
      <c r="AA118" s="227" t="s">
        <v>39</v>
      </c>
      <c r="AB118" s="155"/>
    </row>
    <row r="119" spans="1:28" ht="15.75" customHeight="1" x14ac:dyDescent="0.25">
      <c r="A119" s="123"/>
      <c r="B119" s="165"/>
      <c r="C119" s="119" t="s">
        <v>625</v>
      </c>
      <c r="D119" s="216" t="s">
        <v>312</v>
      </c>
      <c r="E119" s="177" t="s">
        <v>710</v>
      </c>
      <c r="F119" s="216" t="s">
        <v>779</v>
      </c>
      <c r="G119" s="133" t="s">
        <v>180</v>
      </c>
      <c r="H119" s="172" t="s">
        <v>857</v>
      </c>
      <c r="I119" s="227" t="s">
        <v>930</v>
      </c>
      <c r="J119" s="119" t="s">
        <v>30</v>
      </c>
      <c r="K119" s="118"/>
      <c r="L119" s="118"/>
      <c r="M119" s="224" t="s">
        <v>183</v>
      </c>
      <c r="N119" s="223" t="s">
        <v>977</v>
      </c>
      <c r="O119" s="118"/>
      <c r="P119" s="118"/>
      <c r="Q119" s="118"/>
      <c r="R119" s="118"/>
      <c r="S119" s="238">
        <v>42712</v>
      </c>
      <c r="T119" s="118"/>
      <c r="U119" s="118"/>
      <c r="V119" s="240">
        <v>2255.36</v>
      </c>
      <c r="W119" s="245"/>
      <c r="X119" s="119"/>
      <c r="Y119" s="127"/>
      <c r="Z119" s="247">
        <v>2255.36</v>
      </c>
      <c r="AA119" s="227" t="s">
        <v>39</v>
      </c>
      <c r="AB119" s="155"/>
    </row>
    <row r="120" spans="1:28" ht="15.75" customHeight="1" x14ac:dyDescent="0.25">
      <c r="A120" s="123"/>
      <c r="B120" s="165">
        <v>28202718</v>
      </c>
      <c r="C120" s="119" t="s">
        <v>626</v>
      </c>
      <c r="D120" s="218" t="s">
        <v>659</v>
      </c>
      <c r="E120" s="177" t="s">
        <v>711</v>
      </c>
      <c r="F120" s="216" t="s">
        <v>780</v>
      </c>
      <c r="G120" s="133" t="s">
        <v>180</v>
      </c>
      <c r="H120" s="172" t="s">
        <v>858</v>
      </c>
      <c r="I120" s="227" t="s">
        <v>931</v>
      </c>
      <c r="J120" s="119" t="s">
        <v>30</v>
      </c>
      <c r="K120" s="118"/>
      <c r="L120" s="118"/>
      <c r="M120" s="224" t="s">
        <v>179</v>
      </c>
      <c r="N120" s="223" t="s">
        <v>986</v>
      </c>
      <c r="O120" s="118"/>
      <c r="P120" s="118"/>
      <c r="Q120" s="118"/>
      <c r="R120" s="118"/>
      <c r="S120" s="238">
        <v>42816</v>
      </c>
      <c r="T120" s="118"/>
      <c r="U120" s="118"/>
      <c r="V120" s="240">
        <v>1630.81</v>
      </c>
      <c r="W120" s="280">
        <v>160</v>
      </c>
      <c r="X120" s="119"/>
      <c r="Y120" s="127"/>
      <c r="Z120" s="247">
        <v>1630.81</v>
      </c>
      <c r="AA120" s="227" t="s">
        <v>39</v>
      </c>
      <c r="AB120" s="155"/>
    </row>
    <row r="121" spans="1:28" ht="15.75" customHeight="1" x14ac:dyDescent="0.25">
      <c r="A121" s="123"/>
      <c r="B121" s="165">
        <v>28276340</v>
      </c>
      <c r="C121" s="119" t="s">
        <v>627</v>
      </c>
      <c r="D121" s="216" t="s">
        <v>300</v>
      </c>
      <c r="E121" s="177" t="s">
        <v>712</v>
      </c>
      <c r="F121" s="216" t="s">
        <v>781</v>
      </c>
      <c r="G121" s="133" t="s">
        <v>180</v>
      </c>
      <c r="H121" s="172" t="s">
        <v>859</v>
      </c>
      <c r="I121" s="227" t="s">
        <v>932</v>
      </c>
      <c r="J121" s="119" t="s">
        <v>30</v>
      </c>
      <c r="K121" s="118"/>
      <c r="L121" s="118"/>
      <c r="M121" s="224" t="s">
        <v>183</v>
      </c>
      <c r="N121" s="223" t="s">
        <v>531</v>
      </c>
      <c r="O121" s="118"/>
      <c r="P121" s="118"/>
      <c r="Q121" s="118"/>
      <c r="R121" s="118"/>
      <c r="S121" s="238">
        <v>42789</v>
      </c>
      <c r="T121" s="118"/>
      <c r="U121" s="118"/>
      <c r="V121" s="240">
        <v>2040</v>
      </c>
      <c r="W121" s="245"/>
      <c r="X121" s="119"/>
      <c r="Y121" s="127"/>
      <c r="Z121" s="247">
        <v>2040</v>
      </c>
      <c r="AA121" s="227" t="s">
        <v>39</v>
      </c>
      <c r="AB121" s="155"/>
    </row>
    <row r="122" spans="1:28" ht="15.75" customHeight="1" x14ac:dyDescent="0.25">
      <c r="A122" s="123"/>
      <c r="B122" s="165"/>
      <c r="C122" s="119" t="s">
        <v>628</v>
      </c>
      <c r="D122" s="216" t="s">
        <v>299</v>
      </c>
      <c r="E122" s="182" t="s">
        <v>713</v>
      </c>
      <c r="F122" s="216" t="s">
        <v>782</v>
      </c>
      <c r="G122" s="133" t="s">
        <v>180</v>
      </c>
      <c r="H122" s="172" t="s">
        <v>860</v>
      </c>
      <c r="I122" s="227" t="s">
        <v>933</v>
      </c>
      <c r="J122" s="119" t="s">
        <v>30</v>
      </c>
      <c r="K122" s="118"/>
      <c r="L122" s="118"/>
      <c r="M122" s="224" t="s">
        <v>32</v>
      </c>
      <c r="N122" s="223" t="s">
        <v>987</v>
      </c>
      <c r="O122" s="118"/>
      <c r="P122" s="118"/>
      <c r="Q122" s="118"/>
      <c r="R122" s="118"/>
      <c r="S122" s="238">
        <v>42794</v>
      </c>
      <c r="T122" s="118"/>
      <c r="U122" s="118"/>
      <c r="V122" s="240">
        <v>2250</v>
      </c>
      <c r="W122" s="245"/>
      <c r="X122" s="119" t="s">
        <v>563</v>
      </c>
      <c r="Y122" s="127"/>
      <c r="Z122" s="247">
        <v>0</v>
      </c>
      <c r="AA122" s="227" t="s">
        <v>39</v>
      </c>
      <c r="AB122" s="155"/>
    </row>
    <row r="123" spans="1:28" ht="15.75" customHeight="1" x14ac:dyDescent="0.25">
      <c r="A123" s="123"/>
      <c r="B123" s="165"/>
      <c r="C123" s="119" t="s">
        <v>629</v>
      </c>
      <c r="D123" s="216" t="s">
        <v>312</v>
      </c>
      <c r="E123" s="177" t="s">
        <v>714</v>
      </c>
      <c r="F123" s="216" t="s">
        <v>783</v>
      </c>
      <c r="G123" s="133" t="s">
        <v>180</v>
      </c>
      <c r="H123" s="172" t="s">
        <v>861</v>
      </c>
      <c r="I123" s="227" t="s">
        <v>934</v>
      </c>
      <c r="J123" s="119" t="s">
        <v>30</v>
      </c>
      <c r="K123" s="118"/>
      <c r="L123" s="118"/>
      <c r="M123" s="224" t="s">
        <v>181</v>
      </c>
      <c r="N123" s="227" t="s">
        <v>988</v>
      </c>
      <c r="O123" s="118"/>
      <c r="P123" s="118"/>
      <c r="Q123" s="118"/>
      <c r="R123" s="118"/>
      <c r="S123" s="238">
        <v>42738</v>
      </c>
      <c r="T123" s="118"/>
      <c r="U123" s="118"/>
      <c r="V123" s="240">
        <v>2870.34</v>
      </c>
      <c r="W123" s="245"/>
      <c r="X123" s="119"/>
      <c r="Y123" s="127"/>
      <c r="Z123" s="247">
        <v>2870.34</v>
      </c>
      <c r="AA123" s="227" t="s">
        <v>39</v>
      </c>
      <c r="AB123" s="155"/>
    </row>
    <row r="124" spans="1:28" ht="15.75" customHeight="1" x14ac:dyDescent="0.25">
      <c r="A124" s="123"/>
      <c r="B124" s="165"/>
      <c r="C124" s="119" t="s">
        <v>630</v>
      </c>
      <c r="D124" s="216" t="s">
        <v>311</v>
      </c>
      <c r="E124" s="182" t="s">
        <v>715</v>
      </c>
      <c r="F124" s="216" t="s">
        <v>784</v>
      </c>
      <c r="G124" s="133" t="s">
        <v>180</v>
      </c>
      <c r="H124" s="301" t="s">
        <v>862</v>
      </c>
      <c r="I124" s="227" t="s">
        <v>925</v>
      </c>
      <c r="J124" s="234" t="s">
        <v>30</v>
      </c>
      <c r="K124" s="118"/>
      <c r="L124" s="118"/>
      <c r="M124" s="224" t="s">
        <v>183</v>
      </c>
      <c r="N124" s="172" t="s">
        <v>1002</v>
      </c>
      <c r="O124" s="118" t="s">
        <v>183</v>
      </c>
      <c r="P124" s="118" t="s">
        <v>1001</v>
      </c>
      <c r="Q124" s="118" t="s">
        <v>183</v>
      </c>
      <c r="R124" s="118" t="s">
        <v>524</v>
      </c>
      <c r="S124" s="244">
        <v>42740</v>
      </c>
      <c r="T124" s="118"/>
      <c r="U124" s="118"/>
      <c r="V124" s="243">
        <v>0</v>
      </c>
      <c r="W124" s="280">
        <v>984</v>
      </c>
      <c r="X124" s="119"/>
      <c r="Y124" s="127"/>
      <c r="Z124" s="247">
        <v>0</v>
      </c>
      <c r="AA124" s="227" t="s">
        <v>241</v>
      </c>
      <c r="AB124" s="155"/>
    </row>
    <row r="125" spans="1:28" ht="15.75" customHeight="1" x14ac:dyDescent="0.25">
      <c r="A125" s="123"/>
      <c r="B125" s="165"/>
      <c r="C125" s="119" t="s">
        <v>631</v>
      </c>
      <c r="D125" s="216" t="s">
        <v>660</v>
      </c>
      <c r="E125" s="182" t="s">
        <v>716</v>
      </c>
      <c r="F125" s="216" t="s">
        <v>785</v>
      </c>
      <c r="G125" s="133" t="s">
        <v>180</v>
      </c>
      <c r="H125" s="301" t="s">
        <v>863</v>
      </c>
      <c r="I125" s="227" t="s">
        <v>935</v>
      </c>
      <c r="J125" s="119" t="s">
        <v>30</v>
      </c>
      <c r="K125" s="118"/>
      <c r="L125" s="118"/>
      <c r="M125" s="224" t="s">
        <v>32</v>
      </c>
      <c r="N125" s="223" t="s">
        <v>989</v>
      </c>
      <c r="O125" s="118"/>
      <c r="P125" s="118"/>
      <c r="Q125" s="118"/>
      <c r="R125" s="118"/>
      <c r="S125" s="238">
        <v>42748</v>
      </c>
      <c r="T125" s="118"/>
      <c r="U125" s="118"/>
      <c r="V125" s="240">
        <v>1500</v>
      </c>
      <c r="W125" s="245"/>
      <c r="X125" s="119"/>
      <c r="Y125" s="127"/>
      <c r="Z125" s="247">
        <v>1500</v>
      </c>
      <c r="AA125" s="227" t="s">
        <v>39</v>
      </c>
      <c r="AB125" s="155"/>
    </row>
    <row r="126" spans="1:28" ht="15.75" customHeight="1" x14ac:dyDescent="0.25">
      <c r="A126" s="123"/>
      <c r="B126" s="165"/>
      <c r="C126" s="119" t="s">
        <v>632</v>
      </c>
      <c r="D126" s="216" t="s">
        <v>300</v>
      </c>
      <c r="E126" s="177" t="s">
        <v>717</v>
      </c>
      <c r="F126" s="216" t="s">
        <v>786</v>
      </c>
      <c r="G126" s="133" t="s">
        <v>180</v>
      </c>
      <c r="H126" s="172" t="s">
        <v>864</v>
      </c>
      <c r="I126" s="227" t="s">
        <v>926</v>
      </c>
      <c r="J126" s="119" t="s">
        <v>30</v>
      </c>
      <c r="K126" s="118"/>
      <c r="L126" s="118"/>
      <c r="M126" s="224" t="s">
        <v>183</v>
      </c>
      <c r="N126" s="223" t="s">
        <v>990</v>
      </c>
      <c r="O126" s="118"/>
      <c r="P126" s="118"/>
      <c r="Q126" s="118"/>
      <c r="R126" s="118"/>
      <c r="S126" s="238">
        <v>42781</v>
      </c>
      <c r="T126" s="118"/>
      <c r="U126" s="118"/>
      <c r="V126" s="240">
        <v>1560</v>
      </c>
      <c r="W126" s="245"/>
      <c r="X126" s="119"/>
      <c r="Y126" s="127"/>
      <c r="Z126" s="247">
        <v>1560</v>
      </c>
      <c r="AA126" s="227" t="s">
        <v>39</v>
      </c>
      <c r="AB126" s="155"/>
    </row>
    <row r="127" spans="1:28" ht="15.75" customHeight="1" x14ac:dyDescent="0.25">
      <c r="A127" s="123" t="s">
        <v>1246</v>
      </c>
      <c r="B127" s="165"/>
      <c r="C127" s="119" t="s">
        <v>1245</v>
      </c>
      <c r="D127" s="216" t="s">
        <v>661</v>
      </c>
      <c r="E127" s="177" t="s">
        <v>718</v>
      </c>
      <c r="F127" s="216" t="s">
        <v>787</v>
      </c>
      <c r="G127" s="133" t="s">
        <v>180</v>
      </c>
      <c r="H127" s="172" t="s">
        <v>865</v>
      </c>
      <c r="I127" s="228" t="s">
        <v>950</v>
      </c>
      <c r="J127" s="119" t="s">
        <v>30</v>
      </c>
      <c r="K127" s="118"/>
      <c r="L127" s="118"/>
      <c r="M127" s="224" t="s">
        <v>181</v>
      </c>
      <c r="N127" s="223" t="s">
        <v>991</v>
      </c>
      <c r="O127" s="118"/>
      <c r="P127" s="118"/>
      <c r="Q127" s="118"/>
      <c r="R127" s="118"/>
      <c r="S127" s="238">
        <v>42768</v>
      </c>
      <c r="T127" s="118"/>
      <c r="U127" s="118"/>
      <c r="V127" s="240">
        <v>2393.42</v>
      </c>
      <c r="W127" s="245"/>
      <c r="X127" s="119"/>
      <c r="Y127" s="127"/>
      <c r="Z127" s="247">
        <v>2393.42</v>
      </c>
      <c r="AA127" s="227" t="s">
        <v>39</v>
      </c>
      <c r="AB127" s="155"/>
    </row>
    <row r="128" spans="1:28" ht="15.75" customHeight="1" x14ac:dyDescent="0.25">
      <c r="A128" s="123"/>
      <c r="B128" s="165"/>
      <c r="C128" s="119" t="s">
        <v>633</v>
      </c>
      <c r="D128" s="216" t="s">
        <v>662</v>
      </c>
      <c r="E128" s="177" t="s">
        <v>334</v>
      </c>
      <c r="F128" s="216" t="s">
        <v>382</v>
      </c>
      <c r="G128" s="133" t="s">
        <v>180</v>
      </c>
      <c r="H128" s="172" t="s">
        <v>866</v>
      </c>
      <c r="I128" s="227" t="s">
        <v>936</v>
      </c>
      <c r="J128" s="119" t="s">
        <v>30</v>
      </c>
      <c r="K128" s="118"/>
      <c r="L128" s="118"/>
      <c r="M128" s="224" t="s">
        <v>183</v>
      </c>
      <c r="N128" s="224" t="s">
        <v>531</v>
      </c>
      <c r="O128" s="118" t="s">
        <v>183</v>
      </c>
      <c r="P128" s="118" t="s">
        <v>1015</v>
      </c>
      <c r="Q128" s="118"/>
      <c r="R128" s="118"/>
      <c r="S128" s="238">
        <v>42802</v>
      </c>
      <c r="T128" s="118"/>
      <c r="U128" s="118"/>
      <c r="V128" s="240">
        <v>3780</v>
      </c>
      <c r="W128" s="245"/>
      <c r="X128" s="119"/>
      <c r="Y128" s="127"/>
      <c r="Z128" s="247">
        <v>3780</v>
      </c>
      <c r="AA128" s="227" t="s">
        <v>39</v>
      </c>
      <c r="AB128" s="155"/>
    </row>
    <row r="129" spans="1:28" ht="15.75" customHeight="1" x14ac:dyDescent="0.25">
      <c r="A129" s="123" t="s">
        <v>1153</v>
      </c>
      <c r="B129" s="165">
        <v>28011165</v>
      </c>
      <c r="C129" s="119" t="s">
        <v>634</v>
      </c>
      <c r="D129" s="216" t="s">
        <v>312</v>
      </c>
      <c r="E129" s="177" t="s">
        <v>719</v>
      </c>
      <c r="F129" s="216" t="s">
        <v>788</v>
      </c>
      <c r="G129" s="133" t="s">
        <v>180</v>
      </c>
      <c r="H129" s="172" t="s">
        <v>867</v>
      </c>
      <c r="I129" s="228" t="s">
        <v>1247</v>
      </c>
      <c r="J129" s="119" t="s">
        <v>30</v>
      </c>
      <c r="K129" s="118"/>
      <c r="L129" s="118"/>
      <c r="M129" s="224" t="s">
        <v>185</v>
      </c>
      <c r="N129" s="172" t="s">
        <v>1018</v>
      </c>
      <c r="O129" s="118" t="s">
        <v>185</v>
      </c>
      <c r="P129" s="118" t="s">
        <v>1016</v>
      </c>
      <c r="Q129" s="118" t="s">
        <v>185</v>
      </c>
      <c r="R129" s="118" t="s">
        <v>1017</v>
      </c>
      <c r="S129" s="238">
        <v>42758</v>
      </c>
      <c r="T129" s="118"/>
      <c r="U129" s="118"/>
      <c r="V129" s="240">
        <v>1713.06</v>
      </c>
      <c r="W129" s="245"/>
      <c r="X129" s="119"/>
      <c r="Y129" s="127"/>
      <c r="Z129" s="247">
        <v>1713.06</v>
      </c>
      <c r="AA129" s="227" t="s">
        <v>39</v>
      </c>
      <c r="AB129" s="155"/>
    </row>
    <row r="130" spans="1:28" ht="15.75" customHeight="1" x14ac:dyDescent="0.25">
      <c r="A130" s="123" t="s">
        <v>1248</v>
      </c>
      <c r="B130" s="165"/>
      <c r="C130" s="119" t="s">
        <v>635</v>
      </c>
      <c r="D130" s="216" t="s">
        <v>312</v>
      </c>
      <c r="E130" s="177" t="s">
        <v>720</v>
      </c>
      <c r="F130" s="216" t="s">
        <v>789</v>
      </c>
      <c r="G130" s="133" t="s">
        <v>180</v>
      </c>
      <c r="H130" s="172" t="s">
        <v>868</v>
      </c>
      <c r="I130" s="228" t="s">
        <v>1156</v>
      </c>
      <c r="J130" s="119" t="s">
        <v>30</v>
      </c>
      <c r="K130" s="118"/>
      <c r="L130" s="118"/>
      <c r="M130" s="224" t="s">
        <v>183</v>
      </c>
      <c r="N130" s="223" t="s">
        <v>530</v>
      </c>
      <c r="O130" s="118"/>
      <c r="P130" s="118"/>
      <c r="Q130" s="118"/>
      <c r="R130" s="118"/>
      <c r="S130" s="238">
        <v>42765</v>
      </c>
      <c r="T130" s="118"/>
      <c r="U130" s="118"/>
      <c r="V130" s="240">
        <v>2106.69</v>
      </c>
      <c r="W130" s="245"/>
      <c r="X130" s="119"/>
      <c r="Y130" s="127"/>
      <c r="Z130" s="247">
        <v>2106.69</v>
      </c>
      <c r="AA130" s="227" t="s">
        <v>39</v>
      </c>
      <c r="AB130" s="155"/>
    </row>
    <row r="131" spans="1:28" ht="15.75" customHeight="1" x14ac:dyDescent="0.25">
      <c r="A131" s="123"/>
      <c r="B131" s="165"/>
      <c r="C131" s="119" t="s">
        <v>636</v>
      </c>
      <c r="D131" s="216" t="s">
        <v>303</v>
      </c>
      <c r="E131" s="177" t="s">
        <v>721</v>
      </c>
      <c r="F131" s="216" t="s">
        <v>790</v>
      </c>
      <c r="G131" s="133" t="s">
        <v>180</v>
      </c>
      <c r="H131" s="172" t="s">
        <v>869</v>
      </c>
      <c r="I131" s="227" t="s">
        <v>937</v>
      </c>
      <c r="J131" s="119" t="s">
        <v>30</v>
      </c>
      <c r="K131" s="118"/>
      <c r="L131" s="118"/>
      <c r="M131" s="224" t="s">
        <v>183</v>
      </c>
      <c r="N131" s="223" t="s">
        <v>530</v>
      </c>
      <c r="O131" s="118"/>
      <c r="P131" s="118"/>
      <c r="Q131" s="118"/>
      <c r="R131" s="118"/>
      <c r="S131" s="238">
        <v>42768</v>
      </c>
      <c r="T131" s="118"/>
      <c r="U131" s="118"/>
      <c r="V131" s="240">
        <v>1728</v>
      </c>
      <c r="W131" s="245"/>
      <c r="X131" s="119" t="s">
        <v>564</v>
      </c>
      <c r="Y131" s="127"/>
      <c r="Z131" s="247">
        <v>0</v>
      </c>
      <c r="AA131" s="227" t="s">
        <v>39</v>
      </c>
      <c r="AB131" s="155"/>
    </row>
    <row r="132" spans="1:28" ht="15.75" customHeight="1" x14ac:dyDescent="0.25">
      <c r="A132" s="123"/>
      <c r="B132" s="165"/>
      <c r="C132" s="119" t="s">
        <v>1244</v>
      </c>
      <c r="D132" s="216" t="s">
        <v>651</v>
      </c>
      <c r="E132" s="177" t="s">
        <v>722</v>
      </c>
      <c r="F132" s="216" t="s">
        <v>791</v>
      </c>
      <c r="G132" s="133" t="s">
        <v>180</v>
      </c>
      <c r="H132" s="172" t="s">
        <v>870</v>
      </c>
      <c r="I132" s="227" t="s">
        <v>1243</v>
      </c>
      <c r="J132" s="234" t="s">
        <v>30</v>
      </c>
      <c r="K132" s="118"/>
      <c r="L132" s="118"/>
      <c r="M132" s="224" t="s">
        <v>206</v>
      </c>
      <c r="N132" s="223" t="s">
        <v>536</v>
      </c>
      <c r="O132" s="118"/>
      <c r="P132" s="118"/>
      <c r="Q132" s="118"/>
      <c r="R132" s="118"/>
      <c r="S132" s="244">
        <v>42825</v>
      </c>
      <c r="T132" s="118"/>
      <c r="U132" s="118"/>
      <c r="V132" s="243">
        <v>0</v>
      </c>
      <c r="W132" s="280">
        <v>50</v>
      </c>
      <c r="X132" s="119"/>
      <c r="Y132" s="127"/>
      <c r="Z132" s="247">
        <v>0</v>
      </c>
      <c r="AA132" s="227" t="s">
        <v>241</v>
      </c>
      <c r="AB132" s="155"/>
    </row>
    <row r="133" spans="1:28" ht="15.75" customHeight="1" x14ac:dyDescent="0.25">
      <c r="A133" s="123"/>
      <c r="B133" s="165"/>
      <c r="C133" s="119" t="s">
        <v>637</v>
      </c>
      <c r="D133" s="216" t="s">
        <v>311</v>
      </c>
      <c r="E133" s="177" t="s">
        <v>690</v>
      </c>
      <c r="F133" s="216" t="s">
        <v>759</v>
      </c>
      <c r="G133" s="133" t="s">
        <v>180</v>
      </c>
      <c r="H133" s="172" t="s">
        <v>871</v>
      </c>
      <c r="I133" s="227" t="s">
        <v>938</v>
      </c>
      <c r="J133" s="119" t="s">
        <v>30</v>
      </c>
      <c r="K133" s="118"/>
      <c r="L133" s="118"/>
      <c r="M133" s="224" t="s">
        <v>183</v>
      </c>
      <c r="N133" s="223" t="s">
        <v>992</v>
      </c>
      <c r="O133" s="118"/>
      <c r="P133" s="118"/>
      <c r="Q133" s="118"/>
      <c r="R133" s="118"/>
      <c r="S133" s="238">
        <v>42775</v>
      </c>
      <c r="T133" s="118"/>
      <c r="U133" s="118"/>
      <c r="V133" s="240">
        <v>1332</v>
      </c>
      <c r="W133" s="245"/>
      <c r="X133" s="119"/>
      <c r="Y133" s="127"/>
      <c r="Z133" s="247">
        <v>1332</v>
      </c>
      <c r="AA133" s="227" t="s">
        <v>39</v>
      </c>
      <c r="AB133" s="155"/>
    </row>
    <row r="134" spans="1:28" ht="15.75" customHeight="1" x14ac:dyDescent="0.25">
      <c r="A134" s="123"/>
      <c r="B134" s="165"/>
      <c r="C134" s="119"/>
      <c r="D134" s="216" t="s">
        <v>311</v>
      </c>
      <c r="E134" s="177" t="s">
        <v>334</v>
      </c>
      <c r="F134" s="216" t="s">
        <v>382</v>
      </c>
      <c r="G134" s="133" t="s">
        <v>180</v>
      </c>
      <c r="H134" s="172" t="s">
        <v>872</v>
      </c>
      <c r="I134" s="231" t="s">
        <v>949</v>
      </c>
      <c r="J134" s="119" t="s">
        <v>30</v>
      </c>
      <c r="K134" s="118"/>
      <c r="L134" s="118"/>
      <c r="M134" s="224" t="s">
        <v>183</v>
      </c>
      <c r="N134" s="223" t="s">
        <v>530</v>
      </c>
      <c r="O134" s="118"/>
      <c r="P134" s="118"/>
      <c r="Q134" s="118"/>
      <c r="R134" s="118"/>
      <c r="S134" s="238">
        <v>42811</v>
      </c>
      <c r="T134" s="118"/>
      <c r="U134" s="118"/>
      <c r="V134" s="240">
        <v>3780</v>
      </c>
      <c r="W134" s="245"/>
      <c r="X134" s="119"/>
      <c r="Y134" s="127"/>
      <c r="Z134" s="247">
        <v>3780</v>
      </c>
      <c r="AA134" s="227" t="s">
        <v>241</v>
      </c>
      <c r="AB134" s="155"/>
    </row>
    <row r="135" spans="1:28" ht="15.75" customHeight="1" x14ac:dyDescent="0.25">
      <c r="A135" s="123"/>
      <c r="B135" s="165"/>
      <c r="C135" s="119" t="s">
        <v>638</v>
      </c>
      <c r="D135" s="216" t="s">
        <v>299</v>
      </c>
      <c r="E135" s="177" t="s">
        <v>713</v>
      </c>
      <c r="F135" s="216" t="s">
        <v>782</v>
      </c>
      <c r="G135" s="133" t="s">
        <v>180</v>
      </c>
      <c r="H135" s="172" t="s">
        <v>873</v>
      </c>
      <c r="I135" s="227" t="s">
        <v>939</v>
      </c>
      <c r="J135" s="119" t="s">
        <v>30</v>
      </c>
      <c r="K135" s="118"/>
      <c r="L135" s="118"/>
      <c r="M135" s="224" t="s">
        <v>32</v>
      </c>
      <c r="N135" s="223" t="s">
        <v>993</v>
      </c>
      <c r="O135" s="118"/>
      <c r="P135" s="118"/>
      <c r="Q135" s="118"/>
      <c r="R135" s="118"/>
      <c r="S135" s="238">
        <v>42775</v>
      </c>
      <c r="T135" s="118"/>
      <c r="U135" s="118"/>
      <c r="V135" s="240">
        <v>2250</v>
      </c>
      <c r="W135" s="245"/>
      <c r="X135" s="119" t="s">
        <v>563</v>
      </c>
      <c r="Y135" s="127"/>
      <c r="Z135" s="247">
        <v>0</v>
      </c>
      <c r="AA135" s="227" t="s">
        <v>39</v>
      </c>
      <c r="AB135" s="155"/>
    </row>
    <row r="136" spans="1:28" ht="15.75" customHeight="1" x14ac:dyDescent="0.25">
      <c r="A136" s="123"/>
      <c r="B136" s="165"/>
      <c r="C136" s="119" t="s">
        <v>639</v>
      </c>
      <c r="D136" s="216" t="s">
        <v>311</v>
      </c>
      <c r="E136" s="177" t="s">
        <v>723</v>
      </c>
      <c r="F136" s="216" t="s">
        <v>792</v>
      </c>
      <c r="G136" s="133" t="s">
        <v>180</v>
      </c>
      <c r="H136" s="172" t="s">
        <v>874</v>
      </c>
      <c r="I136" s="227" t="s">
        <v>940</v>
      </c>
      <c r="J136" s="119" t="s">
        <v>30</v>
      </c>
      <c r="K136" s="118"/>
      <c r="L136" s="118"/>
      <c r="M136" s="224" t="s">
        <v>206</v>
      </c>
      <c r="N136" s="223" t="s">
        <v>994</v>
      </c>
      <c r="O136" s="118"/>
      <c r="P136" s="118"/>
      <c r="Q136" s="118"/>
      <c r="R136" s="118"/>
      <c r="S136" s="238">
        <v>42801</v>
      </c>
      <c r="T136" s="118"/>
      <c r="U136" s="118"/>
      <c r="V136" s="240">
        <v>2520</v>
      </c>
      <c r="W136" s="245"/>
      <c r="X136" s="119"/>
      <c r="Y136" s="127"/>
      <c r="Z136" s="247">
        <v>2520</v>
      </c>
      <c r="AA136" s="227" t="s">
        <v>39</v>
      </c>
      <c r="AB136" s="155"/>
    </row>
    <row r="137" spans="1:28" ht="15.75" customHeight="1" x14ac:dyDescent="0.25">
      <c r="A137" s="123"/>
      <c r="B137" s="165">
        <v>28322311</v>
      </c>
      <c r="C137" s="119" t="s">
        <v>640</v>
      </c>
      <c r="D137" s="216" t="s">
        <v>311</v>
      </c>
      <c r="E137" s="177" t="s">
        <v>690</v>
      </c>
      <c r="F137" s="216" t="s">
        <v>759</v>
      </c>
      <c r="G137" s="133" t="s">
        <v>180</v>
      </c>
      <c r="H137" s="172" t="s">
        <v>875</v>
      </c>
      <c r="I137" s="227" t="s">
        <v>941</v>
      </c>
      <c r="J137" s="119" t="s">
        <v>30</v>
      </c>
      <c r="K137" s="118"/>
      <c r="L137" s="118"/>
      <c r="M137" s="224" t="s">
        <v>32</v>
      </c>
      <c r="N137" s="237" t="s">
        <v>1021</v>
      </c>
      <c r="O137" s="118" t="s">
        <v>32</v>
      </c>
      <c r="P137" s="118" t="s">
        <v>1019</v>
      </c>
      <c r="Q137" s="118" t="s">
        <v>32</v>
      </c>
      <c r="R137" s="118" t="s">
        <v>1020</v>
      </c>
      <c r="S137" s="238">
        <v>42823</v>
      </c>
      <c r="T137" s="118"/>
      <c r="U137" s="118"/>
      <c r="V137" s="240">
        <v>1332</v>
      </c>
      <c r="W137" s="245"/>
      <c r="X137" s="119"/>
      <c r="Y137" s="127"/>
      <c r="Z137" s="247">
        <v>1332</v>
      </c>
      <c r="AA137" s="227" t="s">
        <v>39</v>
      </c>
      <c r="AB137" s="155"/>
    </row>
    <row r="138" spans="1:28" ht="15.75" customHeight="1" x14ac:dyDescent="0.25">
      <c r="A138" s="123"/>
      <c r="B138" s="165"/>
      <c r="C138" s="119" t="s">
        <v>641</v>
      </c>
      <c r="D138" s="216" t="s">
        <v>314</v>
      </c>
      <c r="E138" s="177" t="s">
        <v>680</v>
      </c>
      <c r="F138" s="216" t="s">
        <v>749</v>
      </c>
      <c r="G138" s="133" t="s">
        <v>180</v>
      </c>
      <c r="H138" s="175" t="s">
        <v>876</v>
      </c>
      <c r="I138" s="227" t="s">
        <v>942</v>
      </c>
      <c r="J138" s="234" t="s">
        <v>30</v>
      </c>
      <c r="K138" s="118"/>
      <c r="L138" s="118"/>
      <c r="M138" s="224" t="s">
        <v>174</v>
      </c>
      <c r="N138" s="175" t="s">
        <v>967</v>
      </c>
      <c r="O138" s="118"/>
      <c r="P138" s="118"/>
      <c r="Q138" s="118"/>
      <c r="R138" s="118"/>
      <c r="S138" s="244">
        <v>42789</v>
      </c>
      <c r="T138" s="118"/>
      <c r="U138" s="118"/>
      <c r="V138" s="243">
        <v>0</v>
      </c>
      <c r="W138" s="280">
        <v>240</v>
      </c>
      <c r="X138" s="119"/>
      <c r="Y138" s="127"/>
      <c r="Z138" s="247">
        <v>0</v>
      </c>
      <c r="AA138" s="227" t="s">
        <v>241</v>
      </c>
      <c r="AB138" s="155"/>
    </row>
    <row r="139" spans="1:28" ht="15.75" customHeight="1" x14ac:dyDescent="0.25">
      <c r="A139" s="123"/>
      <c r="B139" s="165"/>
      <c r="C139" s="119" t="s">
        <v>642</v>
      </c>
      <c r="D139" s="216" t="s">
        <v>313</v>
      </c>
      <c r="E139" s="177" t="s">
        <v>724</v>
      </c>
      <c r="F139" s="220" t="s">
        <v>793</v>
      </c>
      <c r="G139" s="133" t="s">
        <v>180</v>
      </c>
      <c r="H139" s="172" t="s">
        <v>877</v>
      </c>
      <c r="I139" s="227" t="s">
        <v>938</v>
      </c>
      <c r="J139" s="119" t="s">
        <v>30</v>
      </c>
      <c r="K139" s="118"/>
      <c r="L139" s="118"/>
      <c r="M139" s="224" t="s">
        <v>183</v>
      </c>
      <c r="N139" s="172" t="s">
        <v>548</v>
      </c>
      <c r="O139" s="118" t="s">
        <v>183</v>
      </c>
      <c r="P139" s="118" t="s">
        <v>1022</v>
      </c>
      <c r="Q139" s="118"/>
      <c r="R139" s="118"/>
      <c r="S139" s="238">
        <v>42795</v>
      </c>
      <c r="T139" s="118"/>
      <c r="U139" s="118"/>
      <c r="V139" s="240">
        <v>3373.07</v>
      </c>
      <c r="W139" s="245"/>
      <c r="X139" s="119"/>
      <c r="Y139" s="127"/>
      <c r="Z139" s="247">
        <v>3373.07</v>
      </c>
      <c r="AA139" s="227" t="s">
        <v>39</v>
      </c>
      <c r="AB139" s="155"/>
    </row>
    <row r="140" spans="1:28" ht="15.75" customHeight="1" x14ac:dyDescent="0.25">
      <c r="A140" s="123"/>
      <c r="B140" s="165"/>
      <c r="C140" s="119" t="s">
        <v>643</v>
      </c>
      <c r="D140" s="216" t="s">
        <v>314</v>
      </c>
      <c r="E140" s="177" t="s">
        <v>725</v>
      </c>
      <c r="F140" s="220" t="s">
        <v>794</v>
      </c>
      <c r="G140" s="133" t="s">
        <v>180</v>
      </c>
      <c r="H140" s="172" t="s">
        <v>878</v>
      </c>
      <c r="I140" s="227" t="s">
        <v>943</v>
      </c>
      <c r="J140" s="119" t="s">
        <v>30</v>
      </c>
      <c r="K140" s="118"/>
      <c r="L140" s="118"/>
      <c r="M140" s="224" t="s">
        <v>181</v>
      </c>
      <c r="N140" s="223" t="s">
        <v>995</v>
      </c>
      <c r="O140" s="118"/>
      <c r="P140" s="118"/>
      <c r="Q140" s="118"/>
      <c r="R140" s="118"/>
      <c r="S140" s="238">
        <v>42807</v>
      </c>
      <c r="T140" s="118"/>
      <c r="U140" s="118"/>
      <c r="V140" s="240">
        <v>2220</v>
      </c>
      <c r="W140" s="245"/>
      <c r="X140" s="119"/>
      <c r="Y140" s="127"/>
      <c r="Z140" s="247">
        <v>2220</v>
      </c>
      <c r="AA140" s="227" t="s">
        <v>39</v>
      </c>
      <c r="AB140" s="155"/>
    </row>
    <row r="141" spans="1:28" ht="15.75" customHeight="1" x14ac:dyDescent="0.25">
      <c r="A141" s="123"/>
      <c r="B141" s="165"/>
      <c r="C141" s="119" t="s">
        <v>644</v>
      </c>
      <c r="D141" s="216" t="s">
        <v>314</v>
      </c>
      <c r="E141" s="177" t="s">
        <v>725</v>
      </c>
      <c r="F141" s="220" t="s">
        <v>794</v>
      </c>
      <c r="G141" s="133" t="s">
        <v>180</v>
      </c>
      <c r="H141" s="172" t="s">
        <v>879</v>
      </c>
      <c r="I141" s="227" t="s">
        <v>944</v>
      </c>
      <c r="J141" s="119" t="s">
        <v>30</v>
      </c>
      <c r="K141" s="118"/>
      <c r="L141" s="118"/>
      <c r="M141" s="224" t="s">
        <v>181</v>
      </c>
      <c r="N141" s="223" t="s">
        <v>995</v>
      </c>
      <c r="O141" s="118"/>
      <c r="P141" s="118"/>
      <c r="Q141" s="118"/>
      <c r="R141" s="118"/>
      <c r="S141" s="238">
        <v>42797</v>
      </c>
      <c r="T141" s="118"/>
      <c r="U141" s="118"/>
      <c r="V141" s="240">
        <v>2220</v>
      </c>
      <c r="W141" s="245"/>
      <c r="X141" s="119"/>
      <c r="Y141" s="127"/>
      <c r="Z141" s="247">
        <v>2220</v>
      </c>
      <c r="AA141" s="227" t="s">
        <v>39</v>
      </c>
      <c r="AB141" s="155"/>
    </row>
    <row r="142" spans="1:28" ht="15.75" customHeight="1" x14ac:dyDescent="0.25">
      <c r="A142" s="123"/>
      <c r="B142" s="165">
        <v>28180279</v>
      </c>
      <c r="C142" s="119" t="s">
        <v>645</v>
      </c>
      <c r="D142" s="216" t="s">
        <v>314</v>
      </c>
      <c r="E142" s="177" t="s">
        <v>726</v>
      </c>
      <c r="F142" s="220" t="s">
        <v>795</v>
      </c>
      <c r="G142" s="133" t="s">
        <v>180</v>
      </c>
      <c r="H142" s="172" t="s">
        <v>880</v>
      </c>
      <c r="I142" s="227" t="s">
        <v>945</v>
      </c>
      <c r="J142" s="119" t="s">
        <v>30</v>
      </c>
      <c r="K142" s="118"/>
      <c r="L142" s="118"/>
      <c r="M142" s="224" t="s">
        <v>185</v>
      </c>
      <c r="N142" s="223" t="s">
        <v>996</v>
      </c>
      <c r="O142" s="118" t="s">
        <v>37</v>
      </c>
      <c r="P142" s="118"/>
      <c r="Q142" s="118"/>
      <c r="R142" s="118"/>
      <c r="S142" s="238">
        <v>42803</v>
      </c>
      <c r="T142" s="118"/>
      <c r="U142" s="118"/>
      <c r="V142" s="240">
        <v>1704</v>
      </c>
      <c r="W142" s="245"/>
      <c r="X142" s="119"/>
      <c r="Y142" s="127"/>
      <c r="Z142" s="247">
        <v>1022</v>
      </c>
      <c r="AA142" s="227" t="s">
        <v>39</v>
      </c>
      <c r="AB142" s="155" t="s">
        <v>1240</v>
      </c>
    </row>
    <row r="143" spans="1:28" ht="15.75" customHeight="1" x14ac:dyDescent="0.25">
      <c r="A143" s="123"/>
      <c r="B143" s="165">
        <v>28239704</v>
      </c>
      <c r="C143" s="214" t="s">
        <v>646</v>
      </c>
      <c r="D143" s="216" t="s">
        <v>303</v>
      </c>
      <c r="E143" s="177" t="s">
        <v>340</v>
      </c>
      <c r="F143" s="217" t="s">
        <v>404</v>
      </c>
      <c r="G143" s="133" t="s">
        <v>180</v>
      </c>
      <c r="H143" s="172" t="s">
        <v>881</v>
      </c>
      <c r="I143" s="227" t="s">
        <v>946</v>
      </c>
      <c r="J143" s="119" t="s">
        <v>30</v>
      </c>
      <c r="K143" s="118"/>
      <c r="L143" s="118"/>
      <c r="M143" s="224" t="s">
        <v>183</v>
      </c>
      <c r="N143" s="223" t="s">
        <v>980</v>
      </c>
      <c r="O143" s="118"/>
      <c r="P143" s="118"/>
      <c r="Q143" s="118"/>
      <c r="R143" s="118"/>
      <c r="S143" s="238">
        <v>42810</v>
      </c>
      <c r="T143" s="118"/>
      <c r="U143" s="118"/>
      <c r="V143" s="240">
        <v>1728</v>
      </c>
      <c r="W143" s="245"/>
      <c r="X143" s="119" t="s">
        <v>564</v>
      </c>
      <c r="Y143" s="127"/>
      <c r="Z143" s="247">
        <v>0</v>
      </c>
      <c r="AA143" s="227" t="s">
        <v>39</v>
      </c>
      <c r="AB143" s="155"/>
    </row>
    <row r="144" spans="1:28" ht="15.75" customHeight="1" x14ac:dyDescent="0.25">
      <c r="A144" s="123"/>
      <c r="B144" s="165"/>
      <c r="C144" s="214" t="s">
        <v>647</v>
      </c>
      <c r="D144" s="216" t="s">
        <v>302</v>
      </c>
      <c r="E144" s="177" t="s">
        <v>727</v>
      </c>
      <c r="F144" s="217" t="s">
        <v>796</v>
      </c>
      <c r="G144" s="133" t="s">
        <v>180</v>
      </c>
      <c r="H144" s="172" t="s">
        <v>882</v>
      </c>
      <c r="I144" s="231" t="s">
        <v>949</v>
      </c>
      <c r="J144" s="119" t="s">
        <v>30</v>
      </c>
      <c r="K144" s="118"/>
      <c r="L144" s="118"/>
      <c r="M144" s="224" t="s">
        <v>32</v>
      </c>
      <c r="N144" s="227" t="s">
        <v>997</v>
      </c>
      <c r="O144" s="118"/>
      <c r="P144" s="118"/>
      <c r="Q144" s="118"/>
      <c r="R144" s="118"/>
      <c r="S144" s="238">
        <v>42817</v>
      </c>
      <c r="T144" s="118"/>
      <c r="U144" s="118"/>
      <c r="V144" s="240">
        <v>1875</v>
      </c>
      <c r="W144" s="245"/>
      <c r="X144" s="119" t="s">
        <v>563</v>
      </c>
      <c r="Y144" s="127"/>
      <c r="Z144" s="247">
        <v>0</v>
      </c>
      <c r="AA144" s="227" t="s">
        <v>39</v>
      </c>
      <c r="AB144" s="155"/>
    </row>
    <row r="145" spans="1:28" ht="15.75" customHeight="1" x14ac:dyDescent="0.25">
      <c r="A145" s="123"/>
      <c r="B145" s="165">
        <v>28352874</v>
      </c>
      <c r="C145" s="119" t="s">
        <v>648</v>
      </c>
      <c r="D145" s="216" t="s">
        <v>303</v>
      </c>
      <c r="E145" s="177" t="s">
        <v>728</v>
      </c>
      <c r="F145" s="220" t="s">
        <v>797</v>
      </c>
      <c r="G145" s="133" t="s">
        <v>180</v>
      </c>
      <c r="H145" s="172" t="s">
        <v>883</v>
      </c>
      <c r="I145" s="227" t="s">
        <v>947</v>
      </c>
      <c r="J145" s="119" t="s">
        <v>30</v>
      </c>
      <c r="K145" s="118"/>
      <c r="L145" s="118"/>
      <c r="M145" s="224" t="s">
        <v>185</v>
      </c>
      <c r="N145" s="227" t="s">
        <v>554</v>
      </c>
      <c r="O145" s="118"/>
      <c r="P145" s="118"/>
      <c r="Q145" s="118"/>
      <c r="R145" s="118"/>
      <c r="S145" s="238">
        <v>42815</v>
      </c>
      <c r="T145" s="118"/>
      <c r="U145" s="118"/>
      <c r="V145" s="240">
        <v>1728</v>
      </c>
      <c r="W145" s="245"/>
      <c r="X145" s="119" t="s">
        <v>564</v>
      </c>
      <c r="Y145" s="127"/>
      <c r="Z145" s="247">
        <v>0</v>
      </c>
      <c r="AA145" s="227" t="s">
        <v>39</v>
      </c>
      <c r="AB145" s="155"/>
    </row>
    <row r="146" spans="1:28" ht="15.75" customHeight="1" x14ac:dyDescent="0.25">
      <c r="A146" s="281"/>
      <c r="B146" s="282"/>
      <c r="C146" s="214" t="s">
        <v>649</v>
      </c>
      <c r="D146" s="118" t="s">
        <v>312</v>
      </c>
      <c r="E146" s="118" t="s">
        <v>708</v>
      </c>
      <c r="F146" s="118" t="s">
        <v>777</v>
      </c>
      <c r="G146" s="133" t="s">
        <v>180</v>
      </c>
      <c r="H146" s="172" t="s">
        <v>884</v>
      </c>
      <c r="I146" s="227" t="s">
        <v>943</v>
      </c>
      <c r="J146" s="283" t="s">
        <v>30</v>
      </c>
      <c r="K146" s="284"/>
      <c r="L146" s="284"/>
      <c r="M146" s="224" t="s">
        <v>32</v>
      </c>
      <c r="N146" s="227" t="s">
        <v>998</v>
      </c>
      <c r="O146" s="284"/>
      <c r="P146" s="284"/>
      <c r="Q146" s="284"/>
      <c r="R146" s="284"/>
      <c r="S146" s="238">
        <v>42823</v>
      </c>
      <c r="T146" s="284"/>
      <c r="U146" s="284"/>
      <c r="V146" s="240">
        <v>2712.32</v>
      </c>
      <c r="W146" s="245"/>
      <c r="X146" s="283"/>
      <c r="Y146" s="285"/>
      <c r="Z146" s="247">
        <v>2712.32</v>
      </c>
      <c r="AA146" s="227" t="s">
        <v>39</v>
      </c>
      <c r="AB146" s="286"/>
    </row>
    <row r="147" spans="1:28" ht="15.75" customHeight="1" x14ac:dyDescent="0.25">
      <c r="A147" s="281"/>
      <c r="B147" s="282"/>
      <c r="C147" s="214" t="s">
        <v>650</v>
      </c>
      <c r="D147" s="118" t="s">
        <v>657</v>
      </c>
      <c r="E147" s="118" t="s">
        <v>729</v>
      </c>
      <c r="F147" s="118" t="s">
        <v>798</v>
      </c>
      <c r="G147" s="133" t="s">
        <v>180</v>
      </c>
      <c r="H147" s="172" t="s">
        <v>885</v>
      </c>
      <c r="I147" s="227" t="s">
        <v>948</v>
      </c>
      <c r="J147" s="283" t="s">
        <v>30</v>
      </c>
      <c r="K147" s="284"/>
      <c r="L147" s="284"/>
      <c r="M147" s="224" t="s">
        <v>206</v>
      </c>
      <c r="N147" s="227" t="s">
        <v>999</v>
      </c>
      <c r="O147" s="284"/>
      <c r="P147" s="284"/>
      <c r="Q147" s="284"/>
      <c r="R147" s="284"/>
      <c r="S147" s="238">
        <v>42821</v>
      </c>
      <c r="T147" s="284"/>
      <c r="U147" s="284"/>
      <c r="V147" s="240">
        <v>949.47</v>
      </c>
      <c r="W147" s="245"/>
      <c r="X147" s="283"/>
      <c r="Y147" s="285"/>
      <c r="Z147" s="247">
        <v>949.47</v>
      </c>
      <c r="AA147" s="227" t="s">
        <v>39</v>
      </c>
      <c r="AB147" s="286"/>
    </row>
    <row r="148" spans="1:28" ht="15.75" customHeight="1" x14ac:dyDescent="0.25">
      <c r="A148" s="160"/>
      <c r="B148" s="166"/>
      <c r="C148" s="251" t="s">
        <v>1024</v>
      </c>
      <c r="D148" s="161" t="s">
        <v>317</v>
      </c>
      <c r="E148" s="177" t="s">
        <v>1037</v>
      </c>
      <c r="F148" s="161"/>
      <c r="G148" s="133" t="s">
        <v>180</v>
      </c>
      <c r="H148" s="300" t="s">
        <v>1047</v>
      </c>
      <c r="I148" s="223" t="s">
        <v>1060</v>
      </c>
      <c r="J148" s="162" t="s">
        <v>30</v>
      </c>
      <c r="K148" s="161"/>
      <c r="L148" s="161"/>
      <c r="M148" s="236"/>
      <c r="N148" s="162"/>
      <c r="O148" s="161"/>
      <c r="P148" s="161"/>
      <c r="Q148" s="161"/>
      <c r="R148" s="161"/>
      <c r="S148" s="260">
        <v>42467</v>
      </c>
      <c r="T148" s="161"/>
      <c r="U148" s="161"/>
      <c r="V148" s="290">
        <v>0</v>
      </c>
      <c r="W148" s="213"/>
      <c r="X148" s="162" t="s">
        <v>147</v>
      </c>
      <c r="Y148" s="163"/>
      <c r="Z148" s="247">
        <v>0</v>
      </c>
      <c r="AA148" s="227" t="s">
        <v>39</v>
      </c>
      <c r="AB148" s="164"/>
    </row>
    <row r="149" spans="1:28" ht="15.75" customHeight="1" x14ac:dyDescent="0.25">
      <c r="A149" s="160"/>
      <c r="B149" s="166"/>
      <c r="C149" s="252" t="s">
        <v>1025</v>
      </c>
      <c r="D149" s="161" t="s">
        <v>317</v>
      </c>
      <c r="E149" s="254" t="s">
        <v>1038</v>
      </c>
      <c r="F149" s="161"/>
      <c r="G149" s="133" t="s">
        <v>180</v>
      </c>
      <c r="H149" s="252" t="s">
        <v>1048</v>
      </c>
      <c r="I149" s="256" t="s">
        <v>505</v>
      </c>
      <c r="J149" s="162" t="s">
        <v>30</v>
      </c>
      <c r="K149" s="161"/>
      <c r="L149" s="161"/>
      <c r="M149" s="236"/>
      <c r="N149" s="162"/>
      <c r="O149" s="161"/>
      <c r="P149" s="161"/>
      <c r="Q149" s="161"/>
      <c r="R149" s="161"/>
      <c r="S149" s="261">
        <v>42489</v>
      </c>
      <c r="T149" s="161"/>
      <c r="U149" s="161"/>
      <c r="V149" s="290">
        <v>0</v>
      </c>
      <c r="W149" s="213"/>
      <c r="X149" s="162" t="s">
        <v>147</v>
      </c>
      <c r="Y149" s="163"/>
      <c r="Z149" s="247">
        <v>0</v>
      </c>
      <c r="AA149" s="227" t="s">
        <v>39</v>
      </c>
      <c r="AB149" s="164"/>
    </row>
    <row r="150" spans="1:28" ht="15.75" customHeight="1" x14ac:dyDescent="0.25">
      <c r="A150" s="160"/>
      <c r="B150" s="166"/>
      <c r="C150" s="250" t="s">
        <v>1026</v>
      </c>
      <c r="D150" s="161" t="s">
        <v>317</v>
      </c>
      <c r="E150" s="254" t="s">
        <v>1039</v>
      </c>
      <c r="F150" s="161"/>
      <c r="G150" s="133" t="s">
        <v>180</v>
      </c>
      <c r="H150" s="252" t="s">
        <v>1049</v>
      </c>
      <c r="I150" s="257" t="s">
        <v>490</v>
      </c>
      <c r="J150" s="162" t="s">
        <v>30</v>
      </c>
      <c r="K150" s="161"/>
      <c r="L150" s="161"/>
      <c r="M150" s="236"/>
      <c r="N150" s="162"/>
      <c r="O150" s="161"/>
      <c r="P150" s="161"/>
      <c r="Q150" s="161"/>
      <c r="R150" s="161"/>
      <c r="S150" s="262">
        <v>42499</v>
      </c>
      <c r="T150" s="161"/>
      <c r="U150" s="161"/>
      <c r="V150" s="290">
        <v>0</v>
      </c>
      <c r="W150" s="213"/>
      <c r="X150" s="162" t="s">
        <v>147</v>
      </c>
      <c r="Y150" s="163"/>
      <c r="Z150" s="247">
        <v>0</v>
      </c>
      <c r="AA150" s="227" t="s">
        <v>39</v>
      </c>
      <c r="AB150" s="164"/>
    </row>
    <row r="151" spans="1:28" ht="15.75" customHeight="1" x14ac:dyDescent="0.25">
      <c r="A151" s="160"/>
      <c r="B151" s="166"/>
      <c r="C151" s="250" t="s">
        <v>1027</v>
      </c>
      <c r="D151" s="161" t="s">
        <v>317</v>
      </c>
      <c r="E151" s="192" t="s">
        <v>1040</v>
      </c>
      <c r="F151" s="161"/>
      <c r="G151" s="133" t="s">
        <v>180</v>
      </c>
      <c r="H151" s="252" t="s">
        <v>1050</v>
      </c>
      <c r="I151" s="223" t="s">
        <v>1061</v>
      </c>
      <c r="J151" s="162" t="s">
        <v>30</v>
      </c>
      <c r="K151" s="161"/>
      <c r="L151" s="161"/>
      <c r="M151" s="236"/>
      <c r="N151" s="162"/>
      <c r="O151" s="161"/>
      <c r="P151" s="161"/>
      <c r="Q151" s="161"/>
      <c r="R151" s="161"/>
      <c r="S151" s="260">
        <v>42499</v>
      </c>
      <c r="T151" s="161"/>
      <c r="U151" s="161"/>
      <c r="V151" s="290">
        <v>0</v>
      </c>
      <c r="W151" s="213"/>
      <c r="X151" s="162" t="s">
        <v>147</v>
      </c>
      <c r="Y151" s="163"/>
      <c r="Z151" s="247">
        <v>0</v>
      </c>
      <c r="AA151" s="227" t="s">
        <v>39</v>
      </c>
      <c r="AB151" s="164"/>
    </row>
    <row r="152" spans="1:28" ht="15.75" customHeight="1" x14ac:dyDescent="0.25">
      <c r="A152" s="160"/>
      <c r="B152" s="166"/>
      <c r="C152" s="250" t="s">
        <v>1028</v>
      </c>
      <c r="D152" s="161" t="s">
        <v>317</v>
      </c>
      <c r="E152" s="254" t="s">
        <v>1041</v>
      </c>
      <c r="F152" s="161"/>
      <c r="G152" s="133" t="s">
        <v>180</v>
      </c>
      <c r="H152" s="252" t="s">
        <v>1051</v>
      </c>
      <c r="I152" s="223" t="s">
        <v>1062</v>
      </c>
      <c r="J152" s="162" t="s">
        <v>30</v>
      </c>
      <c r="K152" s="161"/>
      <c r="L152" s="161"/>
      <c r="M152" s="236"/>
      <c r="N152" s="162"/>
      <c r="O152" s="161"/>
      <c r="P152" s="161"/>
      <c r="Q152" s="161"/>
      <c r="R152" s="161"/>
      <c r="S152" s="262">
        <v>42501</v>
      </c>
      <c r="T152" s="161"/>
      <c r="U152" s="161"/>
      <c r="V152" s="290">
        <v>0</v>
      </c>
      <c r="W152" s="213"/>
      <c r="X152" s="162" t="s">
        <v>147</v>
      </c>
      <c r="Y152" s="163"/>
      <c r="Z152" s="247">
        <v>0</v>
      </c>
      <c r="AA152" s="227" t="s">
        <v>39</v>
      </c>
      <c r="AB152" s="164"/>
    </row>
    <row r="153" spans="1:28" ht="15.75" customHeight="1" x14ac:dyDescent="0.25">
      <c r="A153" s="160"/>
      <c r="B153" s="166"/>
      <c r="C153" s="250" t="s">
        <v>1029</v>
      </c>
      <c r="D153" s="161" t="s">
        <v>317</v>
      </c>
      <c r="E153" s="177" t="s">
        <v>1042</v>
      </c>
      <c r="F153" s="161"/>
      <c r="G153" s="133" t="s">
        <v>180</v>
      </c>
      <c r="H153" s="252" t="s">
        <v>1052</v>
      </c>
      <c r="I153" s="223" t="s">
        <v>486</v>
      </c>
      <c r="J153" s="162" t="s">
        <v>30</v>
      </c>
      <c r="K153" s="161"/>
      <c r="L153" s="161"/>
      <c r="M153" s="236"/>
      <c r="N153" s="162"/>
      <c r="O153" s="161"/>
      <c r="P153" s="161"/>
      <c r="Q153" s="161"/>
      <c r="R153" s="161"/>
      <c r="S153" s="260">
        <v>42513</v>
      </c>
      <c r="T153" s="161"/>
      <c r="U153" s="161"/>
      <c r="V153" s="290">
        <v>0</v>
      </c>
      <c r="W153" s="213"/>
      <c r="X153" s="162" t="s">
        <v>147</v>
      </c>
      <c r="Y153" s="163"/>
      <c r="Z153" s="247">
        <v>0</v>
      </c>
      <c r="AA153" s="227" t="s">
        <v>39</v>
      </c>
      <c r="AB153" s="164"/>
    </row>
    <row r="154" spans="1:28" ht="15.75" customHeight="1" x14ac:dyDescent="0.25">
      <c r="A154" s="160"/>
      <c r="B154" s="166"/>
      <c r="C154" s="250" t="s">
        <v>1030</v>
      </c>
      <c r="D154" s="161" t="s">
        <v>317</v>
      </c>
      <c r="E154" s="192" t="s">
        <v>1043</v>
      </c>
      <c r="F154" s="161"/>
      <c r="G154" s="133" t="s">
        <v>180</v>
      </c>
      <c r="H154" s="252" t="s">
        <v>1053</v>
      </c>
      <c r="I154" s="223" t="s">
        <v>1063</v>
      </c>
      <c r="J154" s="162" t="s">
        <v>30</v>
      </c>
      <c r="K154" s="161"/>
      <c r="L154" s="161"/>
      <c r="M154" s="236"/>
      <c r="N154" s="162"/>
      <c r="O154" s="161"/>
      <c r="P154" s="161"/>
      <c r="Q154" s="161"/>
      <c r="R154" s="161"/>
      <c r="S154" s="260">
        <v>42521</v>
      </c>
      <c r="T154" s="161"/>
      <c r="U154" s="161"/>
      <c r="V154" s="290">
        <v>0</v>
      </c>
      <c r="W154" s="213"/>
      <c r="X154" s="162" t="s">
        <v>147</v>
      </c>
      <c r="Y154" s="163"/>
      <c r="Z154" s="247">
        <v>0</v>
      </c>
      <c r="AA154" s="227" t="s">
        <v>39</v>
      </c>
      <c r="AB154" s="164"/>
    </row>
    <row r="155" spans="1:28" ht="15.75" customHeight="1" x14ac:dyDescent="0.25">
      <c r="A155" s="160"/>
      <c r="B155" s="166"/>
      <c r="C155" s="250" t="s">
        <v>1031</v>
      </c>
      <c r="D155" s="161" t="s">
        <v>317</v>
      </c>
      <c r="E155" s="254" t="s">
        <v>1044</v>
      </c>
      <c r="F155" s="161"/>
      <c r="G155" s="133" t="s">
        <v>180</v>
      </c>
      <c r="H155" s="252" t="s">
        <v>1054</v>
      </c>
      <c r="I155" s="223" t="s">
        <v>1064</v>
      </c>
      <c r="J155" s="162" t="s">
        <v>30</v>
      </c>
      <c r="K155" s="161"/>
      <c r="L155" s="161"/>
      <c r="M155" s="236"/>
      <c r="N155" s="162"/>
      <c r="O155" s="161"/>
      <c r="P155" s="161"/>
      <c r="Q155" s="161"/>
      <c r="R155" s="161"/>
      <c r="S155" s="262">
        <v>42522</v>
      </c>
      <c r="T155" s="161"/>
      <c r="U155" s="161"/>
      <c r="V155" s="290">
        <v>0</v>
      </c>
      <c r="W155" s="213"/>
      <c r="X155" s="162" t="s">
        <v>147</v>
      </c>
      <c r="Y155" s="163"/>
      <c r="Z155" s="247">
        <v>0</v>
      </c>
      <c r="AA155" s="227" t="s">
        <v>39</v>
      </c>
      <c r="AB155" s="164"/>
    </row>
    <row r="156" spans="1:28" ht="15.75" customHeight="1" x14ac:dyDescent="0.25">
      <c r="A156" s="160"/>
      <c r="B156" s="166"/>
      <c r="C156" s="250" t="s">
        <v>1032</v>
      </c>
      <c r="D156" s="161" t="s">
        <v>317</v>
      </c>
      <c r="E156" s="254" t="s">
        <v>1042</v>
      </c>
      <c r="F156" s="161"/>
      <c r="G156" s="133" t="s">
        <v>180</v>
      </c>
      <c r="H156" s="252" t="s">
        <v>1055</v>
      </c>
      <c r="I156" s="223" t="s">
        <v>1061</v>
      </c>
      <c r="J156" s="162" t="s">
        <v>30</v>
      </c>
      <c r="K156" s="161"/>
      <c r="L156" s="161"/>
      <c r="M156" s="236"/>
      <c r="N156" s="162"/>
      <c r="O156" s="161"/>
      <c r="P156" s="161"/>
      <c r="Q156" s="161"/>
      <c r="R156" s="161"/>
      <c r="S156" s="262">
        <v>42522</v>
      </c>
      <c r="T156" s="161"/>
      <c r="U156" s="161"/>
      <c r="V156" s="290">
        <v>0</v>
      </c>
      <c r="W156" s="213"/>
      <c r="X156" s="162" t="s">
        <v>147</v>
      </c>
      <c r="Y156" s="163"/>
      <c r="Z156" s="247">
        <v>0</v>
      </c>
      <c r="AA156" s="227" t="s">
        <v>39</v>
      </c>
      <c r="AB156" s="164"/>
    </row>
    <row r="157" spans="1:28" ht="15.75" customHeight="1" x14ac:dyDescent="0.25">
      <c r="A157" s="160"/>
      <c r="B157" s="166"/>
      <c r="C157" s="250" t="s">
        <v>1033</v>
      </c>
      <c r="D157" s="161" t="s">
        <v>317</v>
      </c>
      <c r="E157" s="192" t="s">
        <v>1037</v>
      </c>
      <c r="F157" s="161"/>
      <c r="G157" s="133" t="s">
        <v>180</v>
      </c>
      <c r="H157" s="252" t="s">
        <v>1056</v>
      </c>
      <c r="I157" s="223" t="s">
        <v>1065</v>
      </c>
      <c r="J157" s="162" t="s">
        <v>30</v>
      </c>
      <c r="K157" s="161"/>
      <c r="L157" s="161"/>
      <c r="M157" s="236"/>
      <c r="N157" s="162"/>
      <c r="O157" s="161"/>
      <c r="P157" s="161"/>
      <c r="Q157" s="161"/>
      <c r="R157" s="161"/>
      <c r="S157" s="262">
        <v>42529</v>
      </c>
      <c r="T157" s="161"/>
      <c r="U157" s="161"/>
      <c r="V157" s="290">
        <v>0</v>
      </c>
      <c r="W157" s="213"/>
      <c r="X157" s="162" t="s">
        <v>147</v>
      </c>
      <c r="Y157" s="163"/>
      <c r="Z157" s="247">
        <v>0</v>
      </c>
      <c r="AA157" s="227" t="s">
        <v>39</v>
      </c>
      <c r="AB157" s="164"/>
    </row>
    <row r="158" spans="1:28" ht="15.75" customHeight="1" x14ac:dyDescent="0.25">
      <c r="A158" s="160"/>
      <c r="B158" s="166"/>
      <c r="C158" s="252" t="s">
        <v>1034</v>
      </c>
      <c r="D158" s="161" t="s">
        <v>317</v>
      </c>
      <c r="E158" s="177" t="s">
        <v>364</v>
      </c>
      <c r="F158" s="161"/>
      <c r="G158" s="133" t="s">
        <v>180</v>
      </c>
      <c r="H158" s="252" t="s">
        <v>1057</v>
      </c>
      <c r="I158" s="223" t="s">
        <v>1066</v>
      </c>
      <c r="J158" s="162" t="s">
        <v>30</v>
      </c>
      <c r="K158" s="161"/>
      <c r="L158" s="161"/>
      <c r="M158" s="236"/>
      <c r="N158" s="162"/>
      <c r="O158" s="161"/>
      <c r="P158" s="161"/>
      <c r="Q158" s="161"/>
      <c r="R158" s="161"/>
      <c r="S158" s="262">
        <v>42551</v>
      </c>
      <c r="T158" s="161"/>
      <c r="U158" s="161"/>
      <c r="V158" s="290">
        <v>0</v>
      </c>
      <c r="W158" s="213"/>
      <c r="X158" s="162" t="s">
        <v>147</v>
      </c>
      <c r="Y158" s="163"/>
      <c r="Z158" s="247">
        <v>0</v>
      </c>
      <c r="AA158" s="227" t="s">
        <v>39</v>
      </c>
      <c r="AB158" s="164"/>
    </row>
    <row r="159" spans="1:28" ht="15.75" customHeight="1" x14ac:dyDescent="0.25">
      <c r="A159" s="160"/>
      <c r="B159" s="166"/>
      <c r="C159" s="250" t="s">
        <v>1035</v>
      </c>
      <c r="D159" s="161" t="s">
        <v>317</v>
      </c>
      <c r="E159" s="182" t="s">
        <v>1045</v>
      </c>
      <c r="F159" s="161"/>
      <c r="G159" s="133" t="s">
        <v>180</v>
      </c>
      <c r="H159" s="252" t="s">
        <v>1058</v>
      </c>
      <c r="I159" s="258" t="s">
        <v>889</v>
      </c>
      <c r="J159" s="162" t="s">
        <v>30</v>
      </c>
      <c r="K159" s="161"/>
      <c r="L159" s="161"/>
      <c r="M159" s="259"/>
      <c r="N159" s="162"/>
      <c r="O159" s="161"/>
      <c r="P159" s="161"/>
      <c r="Q159" s="161"/>
      <c r="R159" s="161"/>
      <c r="S159" s="262">
        <v>42558</v>
      </c>
      <c r="T159" s="161"/>
      <c r="U159" s="161"/>
      <c r="V159" s="290">
        <v>0</v>
      </c>
      <c r="W159" s="213"/>
      <c r="X159" s="162" t="s">
        <v>147</v>
      </c>
      <c r="Y159" s="163"/>
      <c r="Z159" s="247">
        <v>0</v>
      </c>
      <c r="AA159" s="227" t="s">
        <v>39</v>
      </c>
      <c r="AB159" s="164"/>
    </row>
    <row r="160" spans="1:28" ht="15.75" customHeight="1" x14ac:dyDescent="0.25">
      <c r="A160" s="160"/>
      <c r="B160" s="166"/>
      <c r="C160" s="251" t="s">
        <v>1036</v>
      </c>
      <c r="D160" s="161" t="s">
        <v>317</v>
      </c>
      <c r="E160" s="182" t="s">
        <v>1046</v>
      </c>
      <c r="F160" s="161"/>
      <c r="G160" s="133" t="s">
        <v>180</v>
      </c>
      <c r="H160" s="300" t="s">
        <v>1059</v>
      </c>
      <c r="I160" s="258" t="s">
        <v>1067</v>
      </c>
      <c r="J160" s="162" t="s">
        <v>30</v>
      </c>
      <c r="K160" s="161"/>
      <c r="L160" s="161"/>
      <c r="M160" s="255" t="s">
        <v>183</v>
      </c>
      <c r="N160" s="162" t="s">
        <v>1068</v>
      </c>
      <c r="O160" s="161"/>
      <c r="P160" s="161"/>
      <c r="Q160" s="161"/>
      <c r="R160" s="161"/>
      <c r="S160" s="262">
        <v>42580</v>
      </c>
      <c r="T160" s="161"/>
      <c r="U160" s="161"/>
      <c r="V160" s="290">
        <v>0</v>
      </c>
      <c r="W160" s="213"/>
      <c r="X160" s="162" t="s">
        <v>147</v>
      </c>
      <c r="Y160" s="163"/>
      <c r="Z160" s="247">
        <v>0</v>
      </c>
      <c r="AA160" s="227" t="s">
        <v>39</v>
      </c>
      <c r="AB160" s="164"/>
    </row>
    <row r="161" spans="1:28" ht="15.75" customHeight="1" x14ac:dyDescent="0.25">
      <c r="A161" s="160"/>
      <c r="B161" s="166"/>
      <c r="C161" s="223" t="s">
        <v>1069</v>
      </c>
      <c r="D161" s="161" t="s">
        <v>317</v>
      </c>
      <c r="E161" s="304" t="s">
        <v>1097</v>
      </c>
      <c r="F161" s="161"/>
      <c r="G161" s="133" t="s">
        <v>180</v>
      </c>
      <c r="H161" s="172" t="s">
        <v>1122</v>
      </c>
      <c r="I161" s="266" t="s">
        <v>1150</v>
      </c>
      <c r="J161" s="162" t="s">
        <v>30</v>
      </c>
      <c r="K161" s="161"/>
      <c r="L161" s="161"/>
      <c r="M161" s="271" t="s">
        <v>1228</v>
      </c>
      <c r="N161" s="162" t="s">
        <v>1227</v>
      </c>
      <c r="O161" s="161"/>
      <c r="P161" s="161"/>
      <c r="Q161" s="161"/>
      <c r="R161" s="161"/>
      <c r="S161" s="272">
        <v>42583</v>
      </c>
      <c r="T161" s="161"/>
      <c r="U161" s="161"/>
      <c r="V161" s="290">
        <v>0</v>
      </c>
      <c r="W161" s="213"/>
      <c r="X161" s="162" t="s">
        <v>147</v>
      </c>
      <c r="Y161" s="163"/>
      <c r="Z161" s="247">
        <v>0</v>
      </c>
      <c r="AA161" s="227" t="s">
        <v>39</v>
      </c>
      <c r="AB161" s="164"/>
    </row>
    <row r="162" spans="1:28" ht="15.75" customHeight="1" x14ac:dyDescent="0.25">
      <c r="A162" s="160"/>
      <c r="B162" s="166"/>
      <c r="C162" s="250" t="s">
        <v>1070</v>
      </c>
      <c r="D162" s="161" t="s">
        <v>317</v>
      </c>
      <c r="E162" s="253" t="s">
        <v>1098</v>
      </c>
      <c r="F162" s="161"/>
      <c r="G162" s="133" t="s">
        <v>180</v>
      </c>
      <c r="H162" s="252" t="s">
        <v>1123</v>
      </c>
      <c r="I162" s="266" t="s">
        <v>1151</v>
      </c>
      <c r="J162" s="162" t="s">
        <v>30</v>
      </c>
      <c r="K162" s="161"/>
      <c r="L162" s="161"/>
      <c r="M162" s="250" t="s">
        <v>1169</v>
      </c>
      <c r="N162" s="236" t="s">
        <v>1168</v>
      </c>
      <c r="O162" s="161"/>
      <c r="P162" s="161"/>
      <c r="Q162" s="161"/>
      <c r="R162" s="161"/>
      <c r="S162" s="273">
        <v>42585</v>
      </c>
      <c r="T162" s="161"/>
      <c r="U162" s="161"/>
      <c r="V162" s="290">
        <v>0</v>
      </c>
      <c r="W162" s="213"/>
      <c r="X162" s="162" t="s">
        <v>147</v>
      </c>
      <c r="Y162" s="163"/>
      <c r="Z162" s="247">
        <v>0</v>
      </c>
      <c r="AA162" s="227" t="s">
        <v>39</v>
      </c>
      <c r="AB162" s="164"/>
    </row>
    <row r="163" spans="1:28" ht="15.75" customHeight="1" x14ac:dyDescent="0.25">
      <c r="A163" s="160"/>
      <c r="B163" s="166"/>
      <c r="C163" s="252" t="s">
        <v>1071</v>
      </c>
      <c r="D163" s="161" t="s">
        <v>317</v>
      </c>
      <c r="E163" s="305" t="s">
        <v>1099</v>
      </c>
      <c r="F163" s="161"/>
      <c r="G163" s="133" t="s">
        <v>180</v>
      </c>
      <c r="H163" s="252" t="s">
        <v>1124</v>
      </c>
      <c r="I163" s="267" t="s">
        <v>886</v>
      </c>
      <c r="J163" s="162" t="s">
        <v>30</v>
      </c>
      <c r="K163" s="161"/>
      <c r="L163" s="161"/>
      <c r="M163" s="259"/>
      <c r="N163" s="162"/>
      <c r="O163" s="161"/>
      <c r="P163" s="161"/>
      <c r="Q163" s="161"/>
      <c r="R163" s="161"/>
      <c r="S163" s="273">
        <v>42593</v>
      </c>
      <c r="T163" s="161"/>
      <c r="U163" s="161"/>
      <c r="V163" s="290">
        <v>0</v>
      </c>
      <c r="W163" s="213"/>
      <c r="X163" s="162" t="s">
        <v>147</v>
      </c>
      <c r="Y163" s="163"/>
      <c r="Z163" s="247">
        <v>0</v>
      </c>
      <c r="AA163" s="227" t="s">
        <v>39</v>
      </c>
      <c r="AB163" s="164"/>
    </row>
    <row r="164" spans="1:28" ht="15.75" customHeight="1" x14ac:dyDescent="0.25">
      <c r="A164" s="160"/>
      <c r="B164" s="166"/>
      <c r="C164" s="252" t="s">
        <v>1072</v>
      </c>
      <c r="D164" s="161" t="s">
        <v>317</v>
      </c>
      <c r="E164" s="264" t="s">
        <v>1097</v>
      </c>
      <c r="F164" s="161"/>
      <c r="G164" s="133" t="s">
        <v>180</v>
      </c>
      <c r="H164" s="252" t="s">
        <v>1125</v>
      </c>
      <c r="I164" s="267" t="s">
        <v>886</v>
      </c>
      <c r="J164" s="162" t="s">
        <v>30</v>
      </c>
      <c r="K164" s="161"/>
      <c r="L164" s="161"/>
      <c r="M164" s="259"/>
      <c r="N164" s="162"/>
      <c r="O164" s="161"/>
      <c r="P164" s="161"/>
      <c r="Q164" s="161"/>
      <c r="R164" s="161"/>
      <c r="S164" s="273">
        <v>42594</v>
      </c>
      <c r="T164" s="161"/>
      <c r="U164" s="161"/>
      <c r="V164" s="290">
        <v>0</v>
      </c>
      <c r="W164" s="213"/>
      <c r="X164" s="162" t="s">
        <v>147</v>
      </c>
      <c r="Y164" s="163"/>
      <c r="Z164" s="247">
        <v>0</v>
      </c>
      <c r="AA164" s="227" t="s">
        <v>39</v>
      </c>
      <c r="AB164" s="164"/>
    </row>
    <row r="165" spans="1:28" ht="15.75" customHeight="1" x14ac:dyDescent="0.25">
      <c r="A165" s="160"/>
      <c r="B165" s="166"/>
      <c r="C165" s="252" t="s">
        <v>1073</v>
      </c>
      <c r="D165" s="161" t="s">
        <v>317</v>
      </c>
      <c r="E165" s="264" t="s">
        <v>1099</v>
      </c>
      <c r="F165" s="161"/>
      <c r="G165" s="133" t="s">
        <v>180</v>
      </c>
      <c r="H165" s="252" t="s">
        <v>1126</v>
      </c>
      <c r="I165" s="267" t="s">
        <v>912</v>
      </c>
      <c r="J165" s="162" t="s">
        <v>30</v>
      </c>
      <c r="K165" s="161"/>
      <c r="L165" s="161"/>
      <c r="M165" s="259"/>
      <c r="N165" s="162"/>
      <c r="O165" s="161"/>
      <c r="P165" s="161"/>
      <c r="Q165" s="161"/>
      <c r="R165" s="161"/>
      <c r="S165" s="273">
        <v>42601</v>
      </c>
      <c r="T165" s="161"/>
      <c r="U165" s="161"/>
      <c r="V165" s="290">
        <v>0</v>
      </c>
      <c r="W165" s="213"/>
      <c r="X165" s="162" t="s">
        <v>147</v>
      </c>
      <c r="Y165" s="163"/>
      <c r="Z165" s="247">
        <v>0</v>
      </c>
      <c r="AA165" s="227" t="s">
        <v>39</v>
      </c>
      <c r="AB165" s="164"/>
    </row>
    <row r="166" spans="1:28" ht="15.75" customHeight="1" x14ac:dyDescent="0.25">
      <c r="A166" s="160"/>
      <c r="B166" s="166"/>
      <c r="C166" s="250" t="s">
        <v>1074</v>
      </c>
      <c r="D166" s="161" t="s">
        <v>317</v>
      </c>
      <c r="E166" s="264" t="s">
        <v>1100</v>
      </c>
      <c r="F166" s="161"/>
      <c r="G166" s="133" t="s">
        <v>180</v>
      </c>
      <c r="H166" s="252" t="s">
        <v>1127</v>
      </c>
      <c r="I166" s="267" t="s">
        <v>1152</v>
      </c>
      <c r="J166" s="162" t="s">
        <v>30</v>
      </c>
      <c r="K166" s="161"/>
      <c r="L166" s="161"/>
      <c r="M166" s="259"/>
      <c r="N166" s="162"/>
      <c r="O166" s="161"/>
      <c r="P166" s="161"/>
      <c r="Q166" s="161"/>
      <c r="R166" s="161"/>
      <c r="S166" s="273">
        <v>42627</v>
      </c>
      <c r="T166" s="161"/>
      <c r="U166" s="161"/>
      <c r="V166" s="290">
        <v>0</v>
      </c>
      <c r="W166" s="213"/>
      <c r="X166" s="162" t="s">
        <v>147</v>
      </c>
      <c r="Y166" s="163"/>
      <c r="Z166" s="247">
        <v>0</v>
      </c>
      <c r="AA166" s="227" t="s">
        <v>39</v>
      </c>
      <c r="AB166" s="164"/>
    </row>
    <row r="167" spans="1:28" ht="15.75" customHeight="1" x14ac:dyDescent="0.25">
      <c r="A167" s="160"/>
      <c r="B167" s="166"/>
      <c r="C167" s="223" t="s">
        <v>1075</v>
      </c>
      <c r="D167" s="161" t="s">
        <v>317</v>
      </c>
      <c r="E167" s="306" t="s">
        <v>1101</v>
      </c>
      <c r="F167" s="161"/>
      <c r="G167" s="133" t="s">
        <v>180</v>
      </c>
      <c r="H167" s="302" t="s">
        <v>1128</v>
      </c>
      <c r="I167" s="267" t="s">
        <v>1153</v>
      </c>
      <c r="J167" s="162" t="s">
        <v>30</v>
      </c>
      <c r="K167" s="161"/>
      <c r="L167" s="161"/>
      <c r="M167" s="259" t="s">
        <v>183</v>
      </c>
      <c r="N167" s="162"/>
      <c r="O167" s="161"/>
      <c r="P167" s="161"/>
      <c r="Q167" s="161"/>
      <c r="R167" s="161"/>
      <c r="S167" s="273">
        <v>42627</v>
      </c>
      <c r="T167" s="161"/>
      <c r="U167" s="161"/>
      <c r="V167" s="290">
        <v>0</v>
      </c>
      <c r="W167" s="213"/>
      <c r="X167" s="162" t="s">
        <v>147</v>
      </c>
      <c r="Y167" s="163"/>
      <c r="Z167" s="247">
        <v>0</v>
      </c>
      <c r="AA167" s="227" t="s">
        <v>39</v>
      </c>
      <c r="AB167" s="164"/>
    </row>
    <row r="168" spans="1:28" ht="15.75" customHeight="1" x14ac:dyDescent="0.25">
      <c r="A168" s="160"/>
      <c r="B168" s="166"/>
      <c r="C168" s="250" t="s">
        <v>1076</v>
      </c>
      <c r="D168" s="161" t="s">
        <v>317</v>
      </c>
      <c r="E168" s="264" t="s">
        <v>1102</v>
      </c>
      <c r="F168" s="161"/>
      <c r="G168" s="133" t="s">
        <v>180</v>
      </c>
      <c r="H168" s="252" t="s">
        <v>1129</v>
      </c>
      <c r="I168" s="267" t="s">
        <v>918</v>
      </c>
      <c r="J168" s="162" t="s">
        <v>30</v>
      </c>
      <c r="K168" s="161"/>
      <c r="L168" s="161"/>
      <c r="M168" s="259"/>
      <c r="N168" s="162"/>
      <c r="O168" s="161"/>
      <c r="P168" s="161"/>
      <c r="Q168" s="161"/>
      <c r="R168" s="161"/>
      <c r="S168" s="273">
        <v>42703</v>
      </c>
      <c r="T168" s="161"/>
      <c r="U168" s="161"/>
      <c r="V168" s="290">
        <v>0</v>
      </c>
      <c r="W168" s="213"/>
      <c r="X168" s="162" t="s">
        <v>147</v>
      </c>
      <c r="Y168" s="163"/>
      <c r="Z168" s="247">
        <v>0</v>
      </c>
      <c r="AA168" s="227" t="s">
        <v>39</v>
      </c>
      <c r="AB168" s="164"/>
    </row>
    <row r="169" spans="1:28" ht="15.75" customHeight="1" x14ac:dyDescent="0.25">
      <c r="A169" s="160"/>
      <c r="B169" s="166"/>
      <c r="C169" s="250" t="s">
        <v>1077</v>
      </c>
      <c r="D169" s="161" t="s">
        <v>317</v>
      </c>
      <c r="E169" s="264" t="s">
        <v>1103</v>
      </c>
      <c r="F169" s="161"/>
      <c r="G169" s="133" t="s">
        <v>180</v>
      </c>
      <c r="H169" s="252" t="s">
        <v>1130</v>
      </c>
      <c r="I169" s="320" t="s">
        <v>1242</v>
      </c>
      <c r="J169" s="162" t="s">
        <v>30</v>
      </c>
      <c r="K169" s="161"/>
      <c r="L169" s="161"/>
      <c r="M169" s="259"/>
      <c r="N169" s="162"/>
      <c r="O169" s="161"/>
      <c r="P169" s="161"/>
      <c r="Q169" s="161"/>
      <c r="R169" s="161"/>
      <c r="S169" s="273">
        <v>42688</v>
      </c>
      <c r="T169" s="161"/>
      <c r="U169" s="161"/>
      <c r="V169" s="290">
        <v>0</v>
      </c>
      <c r="W169" s="213"/>
      <c r="X169" s="162" t="s">
        <v>147</v>
      </c>
      <c r="Y169" s="163"/>
      <c r="Z169" s="247">
        <v>0</v>
      </c>
      <c r="AA169" s="227" t="s">
        <v>39</v>
      </c>
      <c r="AB169" s="164"/>
    </row>
    <row r="170" spans="1:28" ht="15.75" customHeight="1" x14ac:dyDescent="0.25">
      <c r="A170" s="160"/>
      <c r="B170" s="166"/>
      <c r="C170" s="257" t="s">
        <v>1078</v>
      </c>
      <c r="D170" s="161" t="s">
        <v>317</v>
      </c>
      <c r="E170" s="253" t="s">
        <v>1104</v>
      </c>
      <c r="F170" s="161"/>
      <c r="G170" s="133" t="s">
        <v>180</v>
      </c>
      <c r="H170" s="256" t="s">
        <v>1131</v>
      </c>
      <c r="I170" s="266" t="s">
        <v>1154</v>
      </c>
      <c r="J170" s="162" t="s">
        <v>30</v>
      </c>
      <c r="K170" s="161"/>
      <c r="L170" s="161"/>
      <c r="M170" s="236"/>
      <c r="N170" s="162"/>
      <c r="O170" s="161"/>
      <c r="P170" s="161"/>
      <c r="Q170" s="161"/>
      <c r="R170" s="161"/>
      <c r="S170" s="273">
        <v>42718</v>
      </c>
      <c r="T170" s="161"/>
      <c r="U170" s="161"/>
      <c r="V170" s="290">
        <v>0</v>
      </c>
      <c r="W170" s="213"/>
      <c r="X170" s="162" t="s">
        <v>147</v>
      </c>
      <c r="Y170" s="163"/>
      <c r="Z170" s="247">
        <v>0</v>
      </c>
      <c r="AA170" s="227" t="s">
        <v>39</v>
      </c>
      <c r="AB170" s="164"/>
    </row>
    <row r="171" spans="1:28" ht="15.75" customHeight="1" x14ac:dyDescent="0.25">
      <c r="A171" s="160"/>
      <c r="B171" s="166"/>
      <c r="C171" s="223" t="s">
        <v>1079</v>
      </c>
      <c r="D171" s="161" t="s">
        <v>317</v>
      </c>
      <c r="E171" s="253" t="s">
        <v>1105</v>
      </c>
      <c r="F171" s="161"/>
      <c r="G171" s="133" t="s">
        <v>180</v>
      </c>
      <c r="H171" s="172" t="s">
        <v>1132</v>
      </c>
      <c r="I171" s="266" t="s">
        <v>1155</v>
      </c>
      <c r="J171" s="162" t="s">
        <v>30</v>
      </c>
      <c r="K171" s="161"/>
      <c r="L171" s="161"/>
      <c r="M171" s="236"/>
      <c r="N171" s="162"/>
      <c r="O171" s="161"/>
      <c r="P171" s="161"/>
      <c r="Q171" s="161"/>
      <c r="R171" s="161"/>
      <c r="S171" s="273">
        <v>42726</v>
      </c>
      <c r="T171" s="161"/>
      <c r="U171" s="161"/>
      <c r="V171" s="290">
        <v>0</v>
      </c>
      <c r="W171" s="213"/>
      <c r="X171" s="162" t="s">
        <v>147</v>
      </c>
      <c r="Y171" s="163"/>
      <c r="Z171" s="247">
        <v>0</v>
      </c>
      <c r="AA171" s="227" t="s">
        <v>39</v>
      </c>
      <c r="AB171" s="164"/>
    </row>
    <row r="172" spans="1:28" ht="15.75" customHeight="1" x14ac:dyDescent="0.25">
      <c r="A172" s="160"/>
      <c r="B172" s="166"/>
      <c r="C172" s="257" t="s">
        <v>1080</v>
      </c>
      <c r="D172" s="161" t="s">
        <v>317</v>
      </c>
      <c r="E172" s="253" t="s">
        <v>1106</v>
      </c>
      <c r="F172" s="161"/>
      <c r="G172" s="133" t="s">
        <v>180</v>
      </c>
      <c r="H172" s="256" t="s">
        <v>1133</v>
      </c>
      <c r="I172" s="266" t="s">
        <v>887</v>
      </c>
      <c r="J172" s="162" t="s">
        <v>30</v>
      </c>
      <c r="K172" s="161"/>
      <c r="L172" s="161"/>
      <c r="M172" s="236"/>
      <c r="N172" s="162"/>
      <c r="O172" s="161"/>
      <c r="P172" s="161"/>
      <c r="Q172" s="161"/>
      <c r="R172" s="161"/>
      <c r="S172" s="272">
        <v>42738</v>
      </c>
      <c r="T172" s="161"/>
      <c r="U172" s="161"/>
      <c r="V172" s="290">
        <v>0</v>
      </c>
      <c r="W172" s="213"/>
      <c r="X172" s="162" t="s">
        <v>147</v>
      </c>
      <c r="Y172" s="163"/>
      <c r="Z172" s="247">
        <v>0</v>
      </c>
      <c r="AA172" s="227" t="s">
        <v>39</v>
      </c>
      <c r="AB172" s="164"/>
    </row>
    <row r="173" spans="1:28" ht="15.75" customHeight="1" x14ac:dyDescent="0.25">
      <c r="A173" s="160"/>
      <c r="B173" s="166"/>
      <c r="C173" s="263" t="s">
        <v>1081</v>
      </c>
      <c r="D173" s="161" t="s">
        <v>317</v>
      </c>
      <c r="E173" s="253" t="s">
        <v>1107</v>
      </c>
      <c r="F173" s="161"/>
      <c r="G173" s="133" t="s">
        <v>180</v>
      </c>
      <c r="H173" s="256" t="s">
        <v>1134</v>
      </c>
      <c r="I173" s="266" t="s">
        <v>1156</v>
      </c>
      <c r="J173" s="162" t="s">
        <v>30</v>
      </c>
      <c r="K173" s="161"/>
      <c r="L173" s="161"/>
      <c r="M173" s="236"/>
      <c r="N173" s="162"/>
      <c r="O173" s="161"/>
      <c r="P173" s="161"/>
      <c r="Q173" s="161"/>
      <c r="R173" s="161"/>
      <c r="S173" s="273">
        <v>42751</v>
      </c>
      <c r="T173" s="161"/>
      <c r="U173" s="161"/>
      <c r="V173" s="290">
        <v>0</v>
      </c>
      <c r="W173" s="213"/>
      <c r="X173" s="162" t="s">
        <v>147</v>
      </c>
      <c r="Y173" s="163"/>
      <c r="Z173" s="247">
        <v>0</v>
      </c>
      <c r="AA173" s="227" t="s">
        <v>39</v>
      </c>
      <c r="AB173" s="164"/>
    </row>
    <row r="174" spans="1:28" ht="15.75" customHeight="1" x14ac:dyDescent="0.25">
      <c r="A174" s="160"/>
      <c r="B174" s="166"/>
      <c r="C174" s="223" t="s">
        <v>1082</v>
      </c>
      <c r="D174" s="161" t="s">
        <v>317</v>
      </c>
      <c r="E174" s="253" t="s">
        <v>1108</v>
      </c>
      <c r="F174" s="161"/>
      <c r="G174" s="133" t="s">
        <v>180</v>
      </c>
      <c r="H174" s="256" t="s">
        <v>1135</v>
      </c>
      <c r="I174" s="266" t="s">
        <v>1157</v>
      </c>
      <c r="J174" s="162" t="s">
        <v>30</v>
      </c>
      <c r="K174" s="161"/>
      <c r="L174" s="161"/>
      <c r="M174" s="236"/>
      <c r="N174" s="162"/>
      <c r="O174" s="161"/>
      <c r="P174" s="161"/>
      <c r="Q174" s="161"/>
      <c r="R174" s="161"/>
      <c r="S174" s="273">
        <v>42769</v>
      </c>
      <c r="T174" s="161"/>
      <c r="U174" s="161"/>
      <c r="V174" s="290">
        <v>0</v>
      </c>
      <c r="W174" s="213"/>
      <c r="X174" s="162" t="s">
        <v>147</v>
      </c>
      <c r="Y174" s="163"/>
      <c r="Z174" s="247">
        <v>0</v>
      </c>
      <c r="AA174" s="227" t="s">
        <v>39</v>
      </c>
      <c r="AB174" s="164"/>
    </row>
    <row r="175" spans="1:28" ht="15.75" customHeight="1" x14ac:dyDescent="0.25">
      <c r="A175" s="160"/>
      <c r="B175" s="166"/>
      <c r="C175" s="257" t="s">
        <v>1083</v>
      </c>
      <c r="D175" s="161" t="s">
        <v>317</v>
      </c>
      <c r="E175" s="253" t="s">
        <v>1109</v>
      </c>
      <c r="F175" s="161"/>
      <c r="G175" s="133" t="s">
        <v>180</v>
      </c>
      <c r="H175" s="256" t="s">
        <v>1136</v>
      </c>
      <c r="I175" s="266" t="s">
        <v>1158</v>
      </c>
      <c r="J175" s="162" t="s">
        <v>30</v>
      </c>
      <c r="K175" s="161"/>
      <c r="L175" s="161"/>
      <c r="M175" s="236"/>
      <c r="N175" s="162"/>
      <c r="O175" s="161"/>
      <c r="P175" s="161"/>
      <c r="Q175" s="161"/>
      <c r="R175" s="161"/>
      <c r="S175" s="273">
        <v>42772</v>
      </c>
      <c r="T175" s="161"/>
      <c r="U175" s="161"/>
      <c r="V175" s="290">
        <v>0</v>
      </c>
      <c r="W175" s="213"/>
      <c r="X175" s="162" t="s">
        <v>147</v>
      </c>
      <c r="Y175" s="163"/>
      <c r="Z175" s="247">
        <v>0</v>
      </c>
      <c r="AA175" s="227" t="s">
        <v>39</v>
      </c>
      <c r="AB175" s="164"/>
    </row>
    <row r="176" spans="1:28" ht="15.75" customHeight="1" x14ac:dyDescent="0.25">
      <c r="A176" s="160"/>
      <c r="B176" s="166"/>
      <c r="C176" s="257" t="s">
        <v>1084</v>
      </c>
      <c r="D176" s="161" t="s">
        <v>317</v>
      </c>
      <c r="E176" s="253" t="s">
        <v>1110</v>
      </c>
      <c r="F176" s="161"/>
      <c r="G176" s="133" t="s">
        <v>180</v>
      </c>
      <c r="H176" s="256" t="s">
        <v>1137</v>
      </c>
      <c r="I176" s="266" t="s">
        <v>928</v>
      </c>
      <c r="J176" s="162" t="s">
        <v>30</v>
      </c>
      <c r="K176" s="161"/>
      <c r="L176" s="161"/>
      <c r="M176" s="236"/>
      <c r="N176" s="162"/>
      <c r="O176" s="161"/>
      <c r="P176" s="161"/>
      <c r="Q176" s="161"/>
      <c r="R176" s="161"/>
      <c r="S176" s="273">
        <v>42773</v>
      </c>
      <c r="T176" s="161"/>
      <c r="U176" s="161"/>
      <c r="V176" s="290">
        <v>0</v>
      </c>
      <c r="W176" s="213"/>
      <c r="X176" s="162" t="s">
        <v>147</v>
      </c>
      <c r="Y176" s="163"/>
      <c r="Z176" s="247">
        <v>0</v>
      </c>
      <c r="AA176" s="227" t="s">
        <v>39</v>
      </c>
      <c r="AB176" s="164"/>
    </row>
    <row r="177" spans="1:28" ht="15.75" customHeight="1" x14ac:dyDescent="0.25">
      <c r="A177" s="160"/>
      <c r="B177" s="166"/>
      <c r="C177" s="257" t="s">
        <v>1085</v>
      </c>
      <c r="D177" s="161" t="s">
        <v>317</v>
      </c>
      <c r="E177" s="253" t="s">
        <v>1111</v>
      </c>
      <c r="F177" s="161"/>
      <c r="G177" s="133" t="s">
        <v>180</v>
      </c>
      <c r="H177" s="256" t="s">
        <v>1138</v>
      </c>
      <c r="I177" s="266" t="s">
        <v>1159</v>
      </c>
      <c r="J177" s="162" t="s">
        <v>30</v>
      </c>
      <c r="K177" s="161"/>
      <c r="L177" s="161"/>
      <c r="M177" s="236"/>
      <c r="N177" s="162"/>
      <c r="O177" s="161"/>
      <c r="P177" s="161"/>
      <c r="Q177" s="161"/>
      <c r="R177" s="161"/>
      <c r="S177" s="273">
        <v>42779</v>
      </c>
      <c r="T177" s="161"/>
      <c r="U177" s="161"/>
      <c r="V177" s="290">
        <v>0</v>
      </c>
      <c r="W177" s="213"/>
      <c r="X177" s="162" t="s">
        <v>147</v>
      </c>
      <c r="Y177" s="163"/>
      <c r="Z177" s="247">
        <v>0</v>
      </c>
      <c r="AA177" s="227" t="s">
        <v>39</v>
      </c>
      <c r="AB177" s="164"/>
    </row>
    <row r="178" spans="1:28" ht="15.75" customHeight="1" x14ac:dyDescent="0.25">
      <c r="A178" s="160"/>
      <c r="B178" s="166"/>
      <c r="C178" s="257" t="s">
        <v>1086</v>
      </c>
      <c r="D178" s="161" t="s">
        <v>317</v>
      </c>
      <c r="E178" s="307" t="s">
        <v>1112</v>
      </c>
      <c r="F178" s="161"/>
      <c r="G178" s="133" t="s">
        <v>180</v>
      </c>
      <c r="H178" s="256" t="s">
        <v>1139</v>
      </c>
      <c r="I178" s="266" t="s">
        <v>1160</v>
      </c>
      <c r="J178" s="162" t="s">
        <v>30</v>
      </c>
      <c r="K178" s="161"/>
      <c r="L178" s="161"/>
      <c r="M178" s="236"/>
      <c r="N178" s="162"/>
      <c r="O178" s="161"/>
      <c r="P178" s="161"/>
      <c r="Q178" s="161"/>
      <c r="R178" s="161"/>
      <c r="S178" s="273">
        <v>42781</v>
      </c>
      <c r="T178" s="161"/>
      <c r="U178" s="161"/>
      <c r="V178" s="290">
        <v>0</v>
      </c>
      <c r="W178" s="213"/>
      <c r="X178" s="162" t="s">
        <v>147</v>
      </c>
      <c r="Y178" s="163"/>
      <c r="Z178" s="247">
        <v>0</v>
      </c>
      <c r="AA178" s="227" t="s">
        <v>39</v>
      </c>
      <c r="AB178" s="164"/>
    </row>
    <row r="179" spans="1:28" ht="15.75" customHeight="1" x14ac:dyDescent="0.25">
      <c r="A179" s="160"/>
      <c r="B179" s="166"/>
      <c r="C179" s="257" t="s">
        <v>1087</v>
      </c>
      <c r="D179" s="161" t="s">
        <v>317</v>
      </c>
      <c r="E179" s="253" t="s">
        <v>1113</v>
      </c>
      <c r="F179" s="161"/>
      <c r="G179" s="133" t="s">
        <v>180</v>
      </c>
      <c r="H179" s="256" t="s">
        <v>1140</v>
      </c>
      <c r="I179" s="266" t="s">
        <v>1161</v>
      </c>
      <c r="J179" s="162" t="s">
        <v>30</v>
      </c>
      <c r="K179" s="161"/>
      <c r="L179" s="161"/>
      <c r="M179" s="236"/>
      <c r="N179" s="162"/>
      <c r="O179" s="161"/>
      <c r="P179" s="161"/>
      <c r="Q179" s="161"/>
      <c r="R179" s="161"/>
      <c r="S179" s="273">
        <v>42783</v>
      </c>
      <c r="T179" s="161"/>
      <c r="U179" s="161"/>
      <c r="V179" s="290">
        <v>0</v>
      </c>
      <c r="W179" s="213"/>
      <c r="X179" s="162" t="s">
        <v>147</v>
      </c>
      <c r="Y179" s="163"/>
      <c r="Z179" s="247">
        <v>0</v>
      </c>
      <c r="AA179" s="227" t="s">
        <v>39</v>
      </c>
      <c r="AB179" s="164"/>
    </row>
    <row r="180" spans="1:28" ht="15.75" customHeight="1" x14ac:dyDescent="0.25">
      <c r="A180" s="160"/>
      <c r="B180" s="166"/>
      <c r="C180" s="257" t="s">
        <v>1088</v>
      </c>
      <c r="D180" s="161" t="s">
        <v>317</v>
      </c>
      <c r="E180" s="253" t="s">
        <v>1114</v>
      </c>
      <c r="F180" s="161"/>
      <c r="G180" s="133" t="s">
        <v>180</v>
      </c>
      <c r="H180" s="256" t="s">
        <v>1141</v>
      </c>
      <c r="I180" s="266" t="s">
        <v>1162</v>
      </c>
      <c r="J180" s="162" t="s">
        <v>30</v>
      </c>
      <c r="K180" s="161"/>
      <c r="L180" s="161"/>
      <c r="M180" s="236"/>
      <c r="N180" s="162"/>
      <c r="O180" s="161"/>
      <c r="P180" s="161"/>
      <c r="Q180" s="161"/>
      <c r="R180" s="161"/>
      <c r="S180" s="273">
        <v>42801</v>
      </c>
      <c r="T180" s="161"/>
      <c r="U180" s="161"/>
      <c r="V180" s="290">
        <v>0</v>
      </c>
      <c r="W180" s="213"/>
      <c r="X180" s="162" t="s">
        <v>147</v>
      </c>
      <c r="Y180" s="163"/>
      <c r="Z180" s="247">
        <v>0</v>
      </c>
      <c r="AA180" s="227" t="s">
        <v>39</v>
      </c>
      <c r="AB180" s="164"/>
    </row>
    <row r="181" spans="1:28" ht="15.75" customHeight="1" x14ac:dyDescent="0.25">
      <c r="A181" s="160"/>
      <c r="B181" s="166"/>
      <c r="C181" s="257" t="s">
        <v>1089</v>
      </c>
      <c r="D181" s="161" t="s">
        <v>317</v>
      </c>
      <c r="E181" s="253" t="s">
        <v>1115</v>
      </c>
      <c r="F181" s="161"/>
      <c r="G181" s="133" t="s">
        <v>180</v>
      </c>
      <c r="H181" s="256" t="s">
        <v>1142</v>
      </c>
      <c r="I181" s="266" t="s">
        <v>1163</v>
      </c>
      <c r="J181" s="162" t="s">
        <v>30</v>
      </c>
      <c r="K181" s="161"/>
      <c r="L181" s="161"/>
      <c r="M181" s="236"/>
      <c r="N181" s="162"/>
      <c r="O181" s="161"/>
      <c r="P181" s="161"/>
      <c r="Q181" s="161"/>
      <c r="R181" s="161"/>
      <c r="S181" s="273">
        <v>42801</v>
      </c>
      <c r="T181" s="161"/>
      <c r="U181" s="161"/>
      <c r="V181" s="290">
        <v>0</v>
      </c>
      <c r="W181" s="213"/>
      <c r="X181" s="162" t="s">
        <v>147</v>
      </c>
      <c r="Y181" s="163"/>
      <c r="Z181" s="247">
        <v>0</v>
      </c>
      <c r="AA181" s="227" t="s">
        <v>39</v>
      </c>
      <c r="AB181" s="164"/>
    </row>
    <row r="182" spans="1:28" ht="15.75" customHeight="1" x14ac:dyDescent="0.25">
      <c r="A182" s="160"/>
      <c r="B182" s="166"/>
      <c r="C182" s="263" t="s">
        <v>1090</v>
      </c>
      <c r="D182" s="161" t="s">
        <v>317</v>
      </c>
      <c r="E182" s="253" t="s">
        <v>1116</v>
      </c>
      <c r="F182" s="161"/>
      <c r="G182" s="133" t="s">
        <v>180</v>
      </c>
      <c r="H182" s="256" t="s">
        <v>1143</v>
      </c>
      <c r="I182" s="266" t="s">
        <v>1164</v>
      </c>
      <c r="J182" s="162" t="s">
        <v>30</v>
      </c>
      <c r="K182" s="161"/>
      <c r="L182" s="161"/>
      <c r="M182" s="236"/>
      <c r="N182" s="162"/>
      <c r="O182" s="161"/>
      <c r="P182" s="161"/>
      <c r="Q182" s="161"/>
      <c r="R182" s="161"/>
      <c r="S182" s="273">
        <v>42802</v>
      </c>
      <c r="T182" s="161"/>
      <c r="U182" s="161"/>
      <c r="V182" s="290">
        <v>0</v>
      </c>
      <c r="W182" s="213"/>
      <c r="X182" s="162" t="s">
        <v>147</v>
      </c>
      <c r="Y182" s="163"/>
      <c r="Z182" s="247">
        <v>0</v>
      </c>
      <c r="AA182" s="227" t="s">
        <v>39</v>
      </c>
      <c r="AB182" s="164"/>
    </row>
    <row r="183" spans="1:28" ht="15.75" customHeight="1" x14ac:dyDescent="0.25">
      <c r="A183" s="160"/>
      <c r="B183" s="166"/>
      <c r="C183" s="257" t="s">
        <v>1091</v>
      </c>
      <c r="D183" s="161" t="s">
        <v>317</v>
      </c>
      <c r="E183" s="253" t="s">
        <v>1117</v>
      </c>
      <c r="F183" s="161"/>
      <c r="G183" s="133" t="s">
        <v>180</v>
      </c>
      <c r="H183" s="256" t="s">
        <v>1144</v>
      </c>
      <c r="I183" s="266" t="s">
        <v>947</v>
      </c>
      <c r="J183" s="162" t="s">
        <v>30</v>
      </c>
      <c r="K183" s="161"/>
      <c r="L183" s="161"/>
      <c r="M183" s="236"/>
      <c r="N183" s="162"/>
      <c r="O183" s="161"/>
      <c r="P183" s="161"/>
      <c r="Q183" s="161"/>
      <c r="R183" s="161"/>
      <c r="S183" s="273">
        <v>42807</v>
      </c>
      <c r="T183" s="161"/>
      <c r="U183" s="161"/>
      <c r="V183" s="290">
        <v>0</v>
      </c>
      <c r="W183" s="213"/>
      <c r="X183" s="162" t="s">
        <v>147</v>
      </c>
      <c r="Y183" s="163"/>
      <c r="Z183" s="247">
        <v>0</v>
      </c>
      <c r="AA183" s="227" t="s">
        <v>39</v>
      </c>
      <c r="AB183" s="164"/>
    </row>
    <row r="184" spans="1:28" ht="15.75" customHeight="1" x14ac:dyDescent="0.25">
      <c r="A184" s="160"/>
      <c r="B184" s="166"/>
      <c r="C184" s="263" t="s">
        <v>1092</v>
      </c>
      <c r="D184" s="161" t="s">
        <v>317</v>
      </c>
      <c r="E184" s="307" t="s">
        <v>1118</v>
      </c>
      <c r="F184" s="161"/>
      <c r="G184" s="133" t="s">
        <v>180</v>
      </c>
      <c r="H184" s="303" t="s">
        <v>1145</v>
      </c>
      <c r="I184" s="266" t="s">
        <v>1165</v>
      </c>
      <c r="J184" s="162" t="s">
        <v>30</v>
      </c>
      <c r="K184" s="161"/>
      <c r="L184" s="161"/>
      <c r="M184" s="236"/>
      <c r="N184" s="162"/>
      <c r="O184" s="161"/>
      <c r="P184" s="161"/>
      <c r="Q184" s="161"/>
      <c r="R184" s="161"/>
      <c r="S184" s="273">
        <v>42814</v>
      </c>
      <c r="T184" s="161"/>
      <c r="U184" s="161"/>
      <c r="V184" s="290">
        <v>0</v>
      </c>
      <c r="W184" s="213"/>
      <c r="X184" s="162" t="s">
        <v>147</v>
      </c>
      <c r="Y184" s="163"/>
      <c r="Z184" s="247">
        <v>0</v>
      </c>
      <c r="AA184" s="227" t="s">
        <v>39</v>
      </c>
      <c r="AB184" s="164"/>
    </row>
    <row r="185" spans="1:28" ht="15.75" customHeight="1" x14ac:dyDescent="0.25">
      <c r="A185" s="160"/>
      <c r="B185" s="166"/>
      <c r="C185" s="257" t="s">
        <v>1093</v>
      </c>
      <c r="D185" s="161" t="s">
        <v>317</v>
      </c>
      <c r="E185" s="253" t="s">
        <v>1119</v>
      </c>
      <c r="F185" s="161"/>
      <c r="G185" s="133" t="s">
        <v>180</v>
      </c>
      <c r="H185" s="256" t="s">
        <v>1146</v>
      </c>
      <c r="I185" s="266" t="s">
        <v>948</v>
      </c>
      <c r="J185" s="162" t="s">
        <v>30</v>
      </c>
      <c r="K185" s="161"/>
      <c r="L185" s="161"/>
      <c r="M185" s="236"/>
      <c r="N185" s="162"/>
      <c r="O185" s="161"/>
      <c r="P185" s="161"/>
      <c r="Q185" s="161"/>
      <c r="R185" s="161"/>
      <c r="S185" s="273">
        <v>42816</v>
      </c>
      <c r="T185" s="161"/>
      <c r="U185" s="161"/>
      <c r="V185" s="290">
        <v>0</v>
      </c>
      <c r="W185" s="213"/>
      <c r="X185" s="162" t="s">
        <v>147</v>
      </c>
      <c r="Y185" s="163"/>
      <c r="Z185" s="247">
        <v>0</v>
      </c>
      <c r="AA185" s="227" t="s">
        <v>39</v>
      </c>
      <c r="AB185" s="164"/>
    </row>
    <row r="186" spans="1:28" ht="15.75" customHeight="1" x14ac:dyDescent="0.25">
      <c r="A186" s="160"/>
      <c r="B186" s="166">
        <v>28470624</v>
      </c>
      <c r="C186" s="263" t="s">
        <v>1094</v>
      </c>
      <c r="D186" s="161" t="s">
        <v>317</v>
      </c>
      <c r="E186" s="253" t="s">
        <v>1120</v>
      </c>
      <c r="F186" s="161"/>
      <c r="G186" s="133" t="s">
        <v>180</v>
      </c>
      <c r="H186" s="256" t="s">
        <v>1147</v>
      </c>
      <c r="I186" s="172" t="s">
        <v>1241</v>
      </c>
      <c r="J186" s="162" t="s">
        <v>30</v>
      </c>
      <c r="K186" s="161"/>
      <c r="L186" s="161"/>
      <c r="M186" s="236" t="s">
        <v>185</v>
      </c>
      <c r="N186" s="265" t="s">
        <v>974</v>
      </c>
      <c r="O186" s="161"/>
      <c r="P186" s="161"/>
      <c r="Q186" s="161"/>
      <c r="R186" s="161"/>
      <c r="S186" s="273">
        <v>42816</v>
      </c>
      <c r="T186" s="161"/>
      <c r="U186" s="161"/>
      <c r="V186" s="290">
        <v>0</v>
      </c>
      <c r="W186" s="213"/>
      <c r="X186" s="162" t="s">
        <v>147</v>
      </c>
      <c r="Y186" s="163"/>
      <c r="Z186" s="247">
        <v>0</v>
      </c>
      <c r="AA186" s="227" t="s">
        <v>39</v>
      </c>
      <c r="AB186" s="164"/>
    </row>
    <row r="187" spans="1:28" ht="15.75" customHeight="1" x14ac:dyDescent="0.25">
      <c r="A187" s="160"/>
      <c r="B187" s="166"/>
      <c r="C187" s="263" t="s">
        <v>1095</v>
      </c>
      <c r="D187" s="161" t="s">
        <v>317</v>
      </c>
      <c r="E187" s="253" t="s">
        <v>1121</v>
      </c>
      <c r="F187" s="161"/>
      <c r="G187" s="133" t="s">
        <v>180</v>
      </c>
      <c r="H187" s="256" t="s">
        <v>1148</v>
      </c>
      <c r="I187" s="266" t="s">
        <v>1166</v>
      </c>
      <c r="J187" s="162" t="s">
        <v>30</v>
      </c>
      <c r="K187" s="161"/>
      <c r="L187" s="161"/>
      <c r="M187" s="162"/>
      <c r="N187" s="162"/>
      <c r="O187" s="161"/>
      <c r="P187" s="161"/>
      <c r="Q187" s="161"/>
      <c r="R187" s="161"/>
      <c r="S187" s="273">
        <v>42821</v>
      </c>
      <c r="T187" s="161"/>
      <c r="U187" s="161"/>
      <c r="V187" s="290">
        <v>0</v>
      </c>
      <c r="W187" s="213"/>
      <c r="X187" s="162" t="s">
        <v>147</v>
      </c>
      <c r="Y187" s="163"/>
      <c r="Z187" s="247">
        <v>0</v>
      </c>
      <c r="AA187" s="227" t="s">
        <v>39</v>
      </c>
      <c r="AB187" s="164"/>
    </row>
    <row r="188" spans="1:28" ht="15.75" customHeight="1" x14ac:dyDescent="0.25">
      <c r="A188" s="160"/>
      <c r="B188" s="166"/>
      <c r="C188" s="257" t="s">
        <v>1096</v>
      </c>
      <c r="D188" s="161" t="s">
        <v>317</v>
      </c>
      <c r="E188" s="307" t="s">
        <v>1106</v>
      </c>
      <c r="F188" s="161"/>
      <c r="G188" s="133" t="s">
        <v>180</v>
      </c>
      <c r="H188" s="256" t="s">
        <v>1149</v>
      </c>
      <c r="I188" s="266" t="s">
        <v>1167</v>
      </c>
      <c r="J188" s="162" t="s">
        <v>30</v>
      </c>
      <c r="K188" s="161"/>
      <c r="L188" s="161"/>
      <c r="M188" s="162"/>
      <c r="N188" s="162"/>
      <c r="O188" s="161"/>
      <c r="P188" s="161"/>
      <c r="Q188" s="161"/>
      <c r="R188" s="161"/>
      <c r="S188" s="273">
        <v>42823</v>
      </c>
      <c r="T188" s="161"/>
      <c r="U188" s="161"/>
      <c r="V188" s="290">
        <v>0</v>
      </c>
      <c r="W188" s="213"/>
      <c r="X188" s="162" t="s">
        <v>147</v>
      </c>
      <c r="Y188" s="163"/>
      <c r="Z188" s="247">
        <v>0</v>
      </c>
      <c r="AA188" s="227" t="s">
        <v>39</v>
      </c>
      <c r="AB188" s="164"/>
    </row>
    <row r="189" spans="1:28" ht="15.75" customHeight="1" x14ac:dyDescent="0.25">
      <c r="A189" s="160"/>
      <c r="B189" s="166"/>
      <c r="C189" s="172" t="s">
        <v>1170</v>
      </c>
      <c r="D189" s="161" t="s">
        <v>1179</v>
      </c>
      <c r="E189" s="184" t="s">
        <v>1180</v>
      </c>
      <c r="F189" s="161"/>
      <c r="G189" s="133" t="s">
        <v>180</v>
      </c>
      <c r="H189" s="172" t="s">
        <v>1187</v>
      </c>
      <c r="I189" s="266" t="s">
        <v>510</v>
      </c>
      <c r="J189" s="162" t="s">
        <v>153</v>
      </c>
      <c r="K189" s="161"/>
      <c r="L189" s="161"/>
      <c r="M189" s="162"/>
      <c r="N189" s="162"/>
      <c r="O189" s="161"/>
      <c r="P189" s="161"/>
      <c r="Q189" s="161"/>
      <c r="R189" s="161"/>
      <c r="S189" s="269">
        <v>42545</v>
      </c>
      <c r="T189" s="161"/>
      <c r="U189" s="161"/>
      <c r="V189" s="242">
        <v>200</v>
      </c>
      <c r="W189" s="213"/>
      <c r="X189" s="162" t="s">
        <v>148</v>
      </c>
      <c r="Y189" s="163"/>
      <c r="Z189" s="288">
        <v>0</v>
      </c>
      <c r="AA189" s="227" t="s">
        <v>40</v>
      </c>
      <c r="AB189" s="164"/>
    </row>
    <row r="190" spans="1:28" ht="15.75" customHeight="1" x14ac:dyDescent="0.25">
      <c r="A190" s="160"/>
      <c r="B190" s="166"/>
      <c r="C190" s="172" t="s">
        <v>1171</v>
      </c>
      <c r="D190" s="161" t="s">
        <v>1179</v>
      </c>
      <c r="E190" s="184" t="s">
        <v>1181</v>
      </c>
      <c r="F190" s="161"/>
      <c r="G190" s="133" t="s">
        <v>180</v>
      </c>
      <c r="H190" s="172" t="s">
        <v>1188</v>
      </c>
      <c r="I190" s="268">
        <v>42430</v>
      </c>
      <c r="J190" s="162" t="s">
        <v>153</v>
      </c>
      <c r="K190" s="161"/>
      <c r="L190" s="161"/>
      <c r="M190" s="162"/>
      <c r="N190" s="162"/>
      <c r="O190" s="161"/>
      <c r="P190" s="161"/>
      <c r="Q190" s="161"/>
      <c r="R190" s="161"/>
      <c r="S190" s="269">
        <v>42691</v>
      </c>
      <c r="T190" s="161"/>
      <c r="U190" s="161"/>
      <c r="V190" s="242">
        <v>400</v>
      </c>
      <c r="W190" s="213"/>
      <c r="X190" s="162" t="s">
        <v>148</v>
      </c>
      <c r="Y190" s="163"/>
      <c r="Z190" s="288">
        <v>0</v>
      </c>
      <c r="AA190" s="227" t="s">
        <v>40</v>
      </c>
      <c r="AB190" s="164"/>
    </row>
    <row r="191" spans="1:28" ht="15.75" customHeight="1" x14ac:dyDescent="0.25">
      <c r="A191" s="160"/>
      <c r="B191" s="166"/>
      <c r="C191" s="172" t="s">
        <v>1172</v>
      </c>
      <c r="D191" s="161" t="s">
        <v>1179</v>
      </c>
      <c r="E191" s="184" t="s">
        <v>1182</v>
      </c>
      <c r="F191" s="161"/>
      <c r="G191" s="133" t="s">
        <v>180</v>
      </c>
      <c r="H191" s="172" t="s">
        <v>1189</v>
      </c>
      <c r="I191" s="266" t="s">
        <v>1196</v>
      </c>
      <c r="J191" s="162" t="s">
        <v>153</v>
      </c>
      <c r="K191" s="161"/>
      <c r="L191" s="161"/>
      <c r="M191" s="162"/>
      <c r="N191" s="162"/>
      <c r="O191" s="161"/>
      <c r="P191" s="161"/>
      <c r="Q191" s="161"/>
      <c r="R191" s="161"/>
      <c r="S191" s="269">
        <v>42602</v>
      </c>
      <c r="T191" s="161"/>
      <c r="U191" s="161"/>
      <c r="V191" s="242">
        <v>400</v>
      </c>
      <c r="W191" s="213"/>
      <c r="X191" s="162" t="s">
        <v>148</v>
      </c>
      <c r="Y191" s="163"/>
      <c r="Z191" s="288">
        <v>0</v>
      </c>
      <c r="AA191" s="227" t="s">
        <v>40</v>
      </c>
      <c r="AB191" s="164"/>
    </row>
    <row r="192" spans="1:28" ht="15.75" customHeight="1" x14ac:dyDescent="0.25">
      <c r="A192" s="160"/>
      <c r="B192" s="166"/>
      <c r="C192" s="172" t="s">
        <v>1173</v>
      </c>
      <c r="D192" s="161" t="s">
        <v>1179</v>
      </c>
      <c r="E192" s="184" t="s">
        <v>1183</v>
      </c>
      <c r="F192" s="161"/>
      <c r="G192" s="133" t="s">
        <v>180</v>
      </c>
      <c r="H192" s="175" t="s">
        <v>1190</v>
      </c>
      <c r="I192" s="266" t="s">
        <v>1197</v>
      </c>
      <c r="J192" s="162" t="s">
        <v>153</v>
      </c>
      <c r="K192" s="161"/>
      <c r="L192" s="161"/>
      <c r="M192" s="162"/>
      <c r="N192" s="162"/>
      <c r="O192" s="161"/>
      <c r="P192" s="161"/>
      <c r="Q192" s="161"/>
      <c r="R192" s="161"/>
      <c r="S192" s="269">
        <v>42602</v>
      </c>
      <c r="T192" s="161"/>
      <c r="U192" s="161"/>
      <c r="V192" s="242">
        <v>400</v>
      </c>
      <c r="W192" s="213"/>
      <c r="X192" s="162" t="s">
        <v>148</v>
      </c>
      <c r="Y192" s="163"/>
      <c r="Z192" s="288">
        <v>0</v>
      </c>
      <c r="AA192" s="227" t="s">
        <v>40</v>
      </c>
      <c r="AB192" s="164"/>
    </row>
    <row r="193" spans="1:28" ht="15.75" customHeight="1" x14ac:dyDescent="0.25">
      <c r="A193" s="160"/>
      <c r="B193" s="166"/>
      <c r="C193" s="210" t="s">
        <v>1174</v>
      </c>
      <c r="D193" s="161" t="s">
        <v>1179</v>
      </c>
      <c r="E193" s="184" t="s">
        <v>1184</v>
      </c>
      <c r="F193" s="161"/>
      <c r="G193" s="133" t="s">
        <v>180</v>
      </c>
      <c r="H193" s="172" t="s">
        <v>1191</v>
      </c>
      <c r="I193" s="266" t="s">
        <v>1198</v>
      </c>
      <c r="J193" s="162" t="s">
        <v>153</v>
      </c>
      <c r="K193" s="161"/>
      <c r="L193" s="161"/>
      <c r="M193" s="162"/>
      <c r="N193" s="162"/>
      <c r="O193" s="161"/>
      <c r="P193" s="161"/>
      <c r="Q193" s="161"/>
      <c r="R193" s="161"/>
      <c r="S193" s="269">
        <v>42665</v>
      </c>
      <c r="T193" s="161"/>
      <c r="U193" s="161"/>
      <c r="V193" s="242">
        <v>200</v>
      </c>
      <c r="W193" s="213"/>
      <c r="X193" s="162" t="s">
        <v>148</v>
      </c>
      <c r="Y193" s="163"/>
      <c r="Z193" s="288">
        <v>0</v>
      </c>
      <c r="AA193" s="227" t="s">
        <v>40</v>
      </c>
      <c r="AB193" s="164"/>
    </row>
    <row r="194" spans="1:28" ht="15.75" customHeight="1" x14ac:dyDescent="0.25">
      <c r="A194" s="160"/>
      <c r="B194" s="166"/>
      <c r="C194" s="172" t="s">
        <v>1175</v>
      </c>
      <c r="D194" s="161" t="s">
        <v>1179</v>
      </c>
      <c r="E194" s="184" t="s">
        <v>1180</v>
      </c>
      <c r="F194" s="161"/>
      <c r="G194" s="133" t="s">
        <v>180</v>
      </c>
      <c r="H194" s="172" t="s">
        <v>1192</v>
      </c>
      <c r="I194" s="266" t="s">
        <v>469</v>
      </c>
      <c r="J194" s="162" t="s">
        <v>153</v>
      </c>
      <c r="K194" s="161"/>
      <c r="L194" s="161"/>
      <c r="M194" s="162"/>
      <c r="N194" s="162"/>
      <c r="O194" s="161"/>
      <c r="P194" s="161"/>
      <c r="Q194" s="161"/>
      <c r="R194" s="161"/>
      <c r="S194" s="269">
        <v>42574</v>
      </c>
      <c r="T194" s="161"/>
      <c r="U194" s="161"/>
      <c r="V194" s="242">
        <v>200</v>
      </c>
      <c r="W194" s="213"/>
      <c r="X194" s="162" t="s">
        <v>148</v>
      </c>
      <c r="Y194" s="163"/>
      <c r="Z194" s="288">
        <v>0</v>
      </c>
      <c r="AA194" s="227" t="s">
        <v>40</v>
      </c>
      <c r="AB194" s="164"/>
    </row>
    <row r="195" spans="1:28" ht="15.75" customHeight="1" x14ac:dyDescent="0.25">
      <c r="A195" s="160"/>
      <c r="B195" s="166"/>
      <c r="C195" s="172" t="s">
        <v>1176</v>
      </c>
      <c r="D195" s="161" t="s">
        <v>1179</v>
      </c>
      <c r="E195" s="184" t="s">
        <v>1185</v>
      </c>
      <c r="F195" s="161"/>
      <c r="G195" s="133" t="s">
        <v>180</v>
      </c>
      <c r="H195" s="172" t="s">
        <v>1193</v>
      </c>
      <c r="I195" s="268">
        <v>42125</v>
      </c>
      <c r="J195" s="162" t="s">
        <v>153</v>
      </c>
      <c r="K195" s="161"/>
      <c r="L195" s="161"/>
      <c r="M195" s="162"/>
      <c r="N195" s="162"/>
      <c r="O195" s="161"/>
      <c r="P195" s="161"/>
      <c r="Q195" s="161"/>
      <c r="R195" s="161"/>
      <c r="S195" s="269">
        <v>42574</v>
      </c>
      <c r="T195" s="161"/>
      <c r="U195" s="161"/>
      <c r="V195" s="242">
        <v>400</v>
      </c>
      <c r="W195" s="213"/>
      <c r="X195" s="162" t="s">
        <v>148</v>
      </c>
      <c r="Y195" s="163"/>
      <c r="Z195" s="288">
        <v>0</v>
      </c>
      <c r="AA195" s="227" t="s">
        <v>40</v>
      </c>
      <c r="AB195" s="164"/>
    </row>
    <row r="196" spans="1:28" ht="15.75" customHeight="1" x14ac:dyDescent="0.25">
      <c r="A196" s="160"/>
      <c r="B196" s="166"/>
      <c r="C196" s="172" t="s">
        <v>1177</v>
      </c>
      <c r="D196" s="161" t="s">
        <v>1179</v>
      </c>
      <c r="E196" s="184" t="s">
        <v>1186</v>
      </c>
      <c r="F196" s="161"/>
      <c r="G196" s="133" t="s">
        <v>180</v>
      </c>
      <c r="H196" s="172" t="s">
        <v>1194</v>
      </c>
      <c r="I196" s="266" t="s">
        <v>1199</v>
      </c>
      <c r="J196" s="162" t="s">
        <v>153</v>
      </c>
      <c r="K196" s="161"/>
      <c r="L196" s="161"/>
      <c r="M196" s="162"/>
      <c r="N196" s="162"/>
      <c r="O196" s="161"/>
      <c r="P196" s="161"/>
      <c r="Q196" s="161"/>
      <c r="R196" s="161"/>
      <c r="S196" s="269">
        <v>42602</v>
      </c>
      <c r="T196" s="161"/>
      <c r="U196" s="161"/>
      <c r="V196" s="242">
        <v>400</v>
      </c>
      <c r="W196" s="213"/>
      <c r="X196" s="162" t="s">
        <v>148</v>
      </c>
      <c r="Y196" s="163"/>
      <c r="Z196" s="288">
        <v>0</v>
      </c>
      <c r="AA196" s="227" t="s">
        <v>40</v>
      </c>
      <c r="AB196" s="164"/>
    </row>
    <row r="197" spans="1:28" ht="15.75" customHeight="1" x14ac:dyDescent="0.25">
      <c r="A197" s="160"/>
      <c r="B197" s="166"/>
      <c r="C197" s="223" t="s">
        <v>1178</v>
      </c>
      <c r="D197" s="161" t="s">
        <v>1179</v>
      </c>
      <c r="E197" s="184" t="s">
        <v>1182</v>
      </c>
      <c r="F197" s="118"/>
      <c r="G197" s="133" t="s">
        <v>180</v>
      </c>
      <c r="H197" s="172" t="s">
        <v>1195</v>
      </c>
      <c r="I197" s="268">
        <v>42461</v>
      </c>
      <c r="J197" s="162" t="s">
        <v>153</v>
      </c>
      <c r="K197" s="161"/>
      <c r="L197" s="161"/>
      <c r="M197" s="162"/>
      <c r="N197" s="162"/>
      <c r="O197" s="161"/>
      <c r="P197" s="161"/>
      <c r="Q197" s="161"/>
      <c r="R197" s="161"/>
      <c r="S197" s="269">
        <v>42691</v>
      </c>
      <c r="T197" s="161"/>
      <c r="U197" s="161"/>
      <c r="V197" s="242">
        <v>400</v>
      </c>
      <c r="W197" s="213"/>
      <c r="X197" s="162" t="s">
        <v>148</v>
      </c>
      <c r="Y197" s="163"/>
      <c r="Z197" s="288">
        <v>0</v>
      </c>
      <c r="AA197" s="227" t="s">
        <v>39</v>
      </c>
      <c r="AB197" s="164"/>
    </row>
    <row r="198" spans="1:28" ht="15.75" customHeight="1" x14ac:dyDescent="0.2">
      <c r="A198" s="160"/>
      <c r="B198" s="166"/>
      <c r="C198" s="223" t="s">
        <v>1200</v>
      </c>
      <c r="D198" s="161" t="s">
        <v>302</v>
      </c>
      <c r="E198" s="184" t="s">
        <v>1201</v>
      </c>
      <c r="F198" s="270" t="s">
        <v>1202</v>
      </c>
      <c r="G198" s="133" t="s">
        <v>180</v>
      </c>
      <c r="H198" s="256" t="s">
        <v>1203</v>
      </c>
      <c r="I198" s="212" t="s">
        <v>893</v>
      </c>
      <c r="J198" s="162" t="s">
        <v>153</v>
      </c>
      <c r="K198" s="161"/>
      <c r="L198" s="161"/>
      <c r="M198" s="162"/>
      <c r="N198" s="162"/>
      <c r="O198" s="161"/>
      <c r="P198" s="161"/>
      <c r="Q198" s="161"/>
      <c r="R198" s="161"/>
      <c r="S198" s="212" t="s">
        <v>1204</v>
      </c>
      <c r="T198" s="161"/>
      <c r="U198" s="161"/>
      <c r="V198" s="290">
        <v>2100</v>
      </c>
      <c r="W198" s="213"/>
      <c r="X198" s="162" t="s">
        <v>951</v>
      </c>
      <c r="Y198" s="163"/>
      <c r="Z198" s="288">
        <v>0</v>
      </c>
      <c r="AA198" s="162" t="s">
        <v>1249</v>
      </c>
      <c r="AB198" s="164"/>
    </row>
    <row r="199" spans="1:28" ht="15.75" customHeight="1" x14ac:dyDescent="0.25">
      <c r="A199" s="160"/>
      <c r="B199" s="166"/>
      <c r="C199" s="223" t="s">
        <v>1205</v>
      </c>
      <c r="D199" s="161" t="s">
        <v>303</v>
      </c>
      <c r="E199" s="184" t="s">
        <v>1215</v>
      </c>
      <c r="F199" s="161" t="s">
        <v>1229</v>
      </c>
      <c r="G199" s="133" t="s">
        <v>180</v>
      </c>
      <c r="H199" s="172" t="s">
        <v>1217</v>
      </c>
      <c r="I199" s="212"/>
      <c r="J199" s="162" t="s">
        <v>153</v>
      </c>
      <c r="K199" s="161"/>
      <c r="L199" s="161"/>
      <c r="M199" s="162"/>
      <c r="N199" s="162"/>
      <c r="O199" s="161"/>
      <c r="P199" s="161"/>
      <c r="Q199" s="161"/>
      <c r="R199" s="161"/>
      <c r="S199" s="269">
        <v>42517</v>
      </c>
      <c r="T199" s="161"/>
      <c r="U199" s="161"/>
      <c r="V199" s="290">
        <v>0</v>
      </c>
      <c r="W199" s="213"/>
      <c r="X199" s="162" t="s">
        <v>1023</v>
      </c>
      <c r="Y199" s="163"/>
      <c r="Z199" s="288">
        <v>0</v>
      </c>
      <c r="AA199" s="227" t="s">
        <v>39</v>
      </c>
      <c r="AB199" s="164"/>
    </row>
    <row r="200" spans="1:28" ht="15.75" customHeight="1" x14ac:dyDescent="0.25">
      <c r="A200" s="160"/>
      <c r="B200" s="166"/>
      <c r="C200" s="223" t="s">
        <v>1206</v>
      </c>
      <c r="D200" s="161" t="s">
        <v>303</v>
      </c>
      <c r="E200" s="184" t="s">
        <v>340</v>
      </c>
      <c r="F200" s="161" t="s">
        <v>404</v>
      </c>
      <c r="G200" s="133" t="s">
        <v>180</v>
      </c>
      <c r="H200" s="172" t="s">
        <v>1218</v>
      </c>
      <c r="I200" s="212"/>
      <c r="J200" s="162" t="s">
        <v>153</v>
      </c>
      <c r="K200" s="161"/>
      <c r="L200" s="161"/>
      <c r="M200" s="162"/>
      <c r="N200" s="162"/>
      <c r="O200" s="161"/>
      <c r="P200" s="161"/>
      <c r="Q200" s="161"/>
      <c r="R200" s="161"/>
      <c r="S200" s="269">
        <v>42517</v>
      </c>
      <c r="T200" s="161"/>
      <c r="U200" s="161"/>
      <c r="V200" s="290">
        <v>0</v>
      </c>
      <c r="W200" s="213"/>
      <c r="X200" s="162" t="s">
        <v>1023</v>
      </c>
      <c r="Y200" s="163"/>
      <c r="Z200" s="288">
        <v>0</v>
      </c>
      <c r="AA200" s="227" t="s">
        <v>39</v>
      </c>
      <c r="AB200" s="164"/>
    </row>
    <row r="201" spans="1:28" ht="15.75" customHeight="1" x14ac:dyDescent="0.25">
      <c r="A201" s="160"/>
      <c r="B201" s="166"/>
      <c r="C201" s="223" t="s">
        <v>1207</v>
      </c>
      <c r="D201" s="161" t="s">
        <v>303</v>
      </c>
      <c r="E201" s="184" t="s">
        <v>340</v>
      </c>
      <c r="F201" s="161" t="s">
        <v>404</v>
      </c>
      <c r="G201" s="133" t="s">
        <v>180</v>
      </c>
      <c r="H201" s="172" t="s">
        <v>1219</v>
      </c>
      <c r="I201" s="212"/>
      <c r="J201" s="162" t="s">
        <v>153</v>
      </c>
      <c r="K201" s="161"/>
      <c r="L201" s="161"/>
      <c r="M201" s="162"/>
      <c r="N201" s="162"/>
      <c r="O201" s="161"/>
      <c r="P201" s="161"/>
      <c r="Q201" s="161"/>
      <c r="R201" s="161"/>
      <c r="S201" s="269">
        <v>42535</v>
      </c>
      <c r="T201" s="161"/>
      <c r="U201" s="161"/>
      <c r="V201" s="290">
        <v>0</v>
      </c>
      <c r="W201" s="213"/>
      <c r="X201" s="162" t="s">
        <v>1023</v>
      </c>
      <c r="Y201" s="163"/>
      <c r="Z201" s="288">
        <v>0</v>
      </c>
      <c r="AA201" s="227" t="s">
        <v>39</v>
      </c>
      <c r="AB201" s="164"/>
    </row>
    <row r="202" spans="1:28" ht="15.75" customHeight="1" x14ac:dyDescent="0.25">
      <c r="A202" s="160"/>
      <c r="B202" s="166"/>
      <c r="C202" s="223" t="s">
        <v>1208</v>
      </c>
      <c r="D202" s="161" t="s">
        <v>303</v>
      </c>
      <c r="E202" s="184" t="s">
        <v>340</v>
      </c>
      <c r="F202" s="161" t="s">
        <v>404</v>
      </c>
      <c r="G202" s="133" t="s">
        <v>180</v>
      </c>
      <c r="H202" s="172" t="s">
        <v>1220</v>
      </c>
      <c r="I202" s="212"/>
      <c r="J202" s="162" t="s">
        <v>153</v>
      </c>
      <c r="K202" s="161"/>
      <c r="L202" s="161"/>
      <c r="M202" s="162"/>
      <c r="N202" s="162"/>
      <c r="O202" s="161"/>
      <c r="P202" s="161"/>
      <c r="Q202" s="161"/>
      <c r="R202" s="161"/>
      <c r="S202" s="269">
        <v>42531</v>
      </c>
      <c r="T202" s="161"/>
      <c r="U202" s="161"/>
      <c r="V202" s="290">
        <v>0</v>
      </c>
      <c r="W202" s="213"/>
      <c r="X202" s="162" t="s">
        <v>1023</v>
      </c>
      <c r="Y202" s="163"/>
      <c r="Z202" s="288">
        <v>0</v>
      </c>
      <c r="AA202" s="227" t="s">
        <v>39</v>
      </c>
      <c r="AB202" s="164"/>
    </row>
    <row r="203" spans="1:28" ht="15.75" customHeight="1" x14ac:dyDescent="0.25">
      <c r="A203" s="160"/>
      <c r="B203" s="166"/>
      <c r="C203" s="223" t="s">
        <v>1209</v>
      </c>
      <c r="D203" s="161" t="s">
        <v>303</v>
      </c>
      <c r="E203" s="184" t="s">
        <v>685</v>
      </c>
      <c r="F203" s="161" t="s">
        <v>754</v>
      </c>
      <c r="G203" s="133" t="s">
        <v>180</v>
      </c>
      <c r="H203" s="172" t="s">
        <v>1221</v>
      </c>
      <c r="I203" s="212"/>
      <c r="J203" s="162" t="s">
        <v>153</v>
      </c>
      <c r="K203" s="161"/>
      <c r="L203" s="161"/>
      <c r="M203" s="162"/>
      <c r="N203" s="162"/>
      <c r="O203" s="161"/>
      <c r="P203" s="161"/>
      <c r="Q203" s="161"/>
      <c r="R203" s="161"/>
      <c r="S203" s="269">
        <v>42531</v>
      </c>
      <c r="T203" s="161"/>
      <c r="U203" s="161"/>
      <c r="V203" s="290">
        <v>0</v>
      </c>
      <c r="W203" s="213"/>
      <c r="X203" s="162" t="s">
        <v>1023</v>
      </c>
      <c r="Y203" s="163"/>
      <c r="Z203" s="288">
        <v>0</v>
      </c>
      <c r="AA203" s="227" t="s">
        <v>40</v>
      </c>
      <c r="AB203" s="164"/>
    </row>
    <row r="204" spans="1:28" ht="15.75" customHeight="1" x14ac:dyDescent="0.25">
      <c r="A204" s="160"/>
      <c r="B204" s="166"/>
      <c r="C204" s="223" t="s">
        <v>1210</v>
      </c>
      <c r="D204" s="161" t="s">
        <v>303</v>
      </c>
      <c r="E204" s="184" t="s">
        <v>676</v>
      </c>
      <c r="F204" s="161" t="s">
        <v>744</v>
      </c>
      <c r="G204" s="133" t="s">
        <v>180</v>
      </c>
      <c r="H204" s="172" t="s">
        <v>1222</v>
      </c>
      <c r="I204" s="212"/>
      <c r="J204" s="162" t="s">
        <v>153</v>
      </c>
      <c r="K204" s="161"/>
      <c r="L204" s="161"/>
      <c r="M204" s="162"/>
      <c r="N204" s="162"/>
      <c r="O204" s="161"/>
      <c r="P204" s="161"/>
      <c r="Q204" s="161"/>
      <c r="R204" s="161"/>
      <c r="S204" s="269">
        <v>42535</v>
      </c>
      <c r="T204" s="161"/>
      <c r="U204" s="161"/>
      <c r="V204" s="290">
        <v>0</v>
      </c>
      <c r="W204" s="213"/>
      <c r="X204" s="162" t="s">
        <v>1023</v>
      </c>
      <c r="Y204" s="163"/>
      <c r="Z204" s="288">
        <v>0</v>
      </c>
      <c r="AA204" s="227" t="s">
        <v>39</v>
      </c>
      <c r="AB204" s="164"/>
    </row>
    <row r="205" spans="1:28" ht="15.75" customHeight="1" x14ac:dyDescent="0.25">
      <c r="A205" s="160"/>
      <c r="B205" s="166"/>
      <c r="C205" s="223" t="s">
        <v>1211</v>
      </c>
      <c r="D205" s="161" t="s">
        <v>303</v>
      </c>
      <c r="E205" s="184" t="s">
        <v>340</v>
      </c>
      <c r="F205" s="161" t="s">
        <v>404</v>
      </c>
      <c r="G205" s="133" t="s">
        <v>180</v>
      </c>
      <c r="H205" s="172" t="s">
        <v>1223</v>
      </c>
      <c r="I205" s="212"/>
      <c r="J205" s="162" t="s">
        <v>153</v>
      </c>
      <c r="K205" s="161"/>
      <c r="L205" s="161"/>
      <c r="M205" s="162"/>
      <c r="N205" s="162"/>
      <c r="O205" s="161"/>
      <c r="P205" s="161"/>
      <c r="Q205" s="161"/>
      <c r="R205" s="161"/>
      <c r="S205" s="269">
        <v>42538</v>
      </c>
      <c r="T205" s="161"/>
      <c r="U205" s="161"/>
      <c r="V205" s="290">
        <v>0</v>
      </c>
      <c r="W205" s="213"/>
      <c r="X205" s="162" t="s">
        <v>1023</v>
      </c>
      <c r="Y205" s="163"/>
      <c r="Z205" s="288">
        <v>0</v>
      </c>
      <c r="AA205" s="227" t="s">
        <v>40</v>
      </c>
      <c r="AB205" s="164"/>
    </row>
    <row r="206" spans="1:28" ht="15.75" customHeight="1" x14ac:dyDescent="0.25">
      <c r="A206" s="160"/>
      <c r="B206" s="166"/>
      <c r="C206" s="223" t="s">
        <v>1212</v>
      </c>
      <c r="D206" s="161" t="s">
        <v>303</v>
      </c>
      <c r="E206" s="184" t="s">
        <v>1216</v>
      </c>
      <c r="F206" s="161" t="s">
        <v>1230</v>
      </c>
      <c r="G206" s="133" t="s">
        <v>180</v>
      </c>
      <c r="H206" s="172" t="s">
        <v>1224</v>
      </c>
      <c r="I206" s="212"/>
      <c r="J206" s="162" t="s">
        <v>153</v>
      </c>
      <c r="K206" s="161"/>
      <c r="L206" s="161"/>
      <c r="M206" s="162"/>
      <c r="N206" s="162"/>
      <c r="O206" s="161"/>
      <c r="P206" s="161"/>
      <c r="Q206" s="161"/>
      <c r="R206" s="161"/>
      <c r="S206" s="269">
        <v>42538</v>
      </c>
      <c r="T206" s="161"/>
      <c r="U206" s="161"/>
      <c r="V206" s="290">
        <v>0</v>
      </c>
      <c r="W206" s="213"/>
      <c r="X206" s="162" t="s">
        <v>1023</v>
      </c>
      <c r="Y206" s="163"/>
      <c r="Z206" s="288">
        <v>0</v>
      </c>
      <c r="AA206" s="227" t="s">
        <v>39</v>
      </c>
      <c r="AB206" s="164"/>
    </row>
    <row r="207" spans="1:28" ht="15.75" customHeight="1" x14ac:dyDescent="0.25">
      <c r="A207" s="160"/>
      <c r="B207" s="166"/>
      <c r="C207" s="223" t="s">
        <v>1213</v>
      </c>
      <c r="D207" s="161" t="s">
        <v>303</v>
      </c>
      <c r="E207" s="184" t="s">
        <v>358</v>
      </c>
      <c r="F207" s="161" t="s">
        <v>407</v>
      </c>
      <c r="G207" s="133" t="s">
        <v>180</v>
      </c>
      <c r="H207" s="172" t="s">
        <v>1225</v>
      </c>
      <c r="I207" s="212"/>
      <c r="J207" s="162" t="s">
        <v>153</v>
      </c>
      <c r="K207" s="161"/>
      <c r="L207" s="161"/>
      <c r="M207" s="162"/>
      <c r="N207" s="162"/>
      <c r="O207" s="161"/>
      <c r="P207" s="161"/>
      <c r="Q207" s="161"/>
      <c r="R207" s="161"/>
      <c r="S207" s="269">
        <v>42705</v>
      </c>
      <c r="T207" s="161"/>
      <c r="U207" s="161"/>
      <c r="V207" s="290">
        <v>0</v>
      </c>
      <c r="W207" s="213"/>
      <c r="X207" s="162" t="s">
        <v>1023</v>
      </c>
      <c r="Y207" s="163"/>
      <c r="Z207" s="288">
        <v>0</v>
      </c>
      <c r="AA207" s="227" t="s">
        <v>39</v>
      </c>
      <c r="AB207" s="164"/>
    </row>
    <row r="208" spans="1:28" ht="15.75" customHeight="1" x14ac:dyDescent="0.25">
      <c r="A208" s="160"/>
      <c r="B208" s="166"/>
      <c r="C208" s="223" t="s">
        <v>1214</v>
      </c>
      <c r="D208" s="161" t="s">
        <v>303</v>
      </c>
      <c r="E208" s="184" t="s">
        <v>340</v>
      </c>
      <c r="F208" s="161" t="s">
        <v>404</v>
      </c>
      <c r="G208" s="133" t="s">
        <v>180</v>
      </c>
      <c r="H208" s="172" t="s">
        <v>1226</v>
      </c>
      <c r="I208" s="212"/>
      <c r="J208" s="162" t="s">
        <v>153</v>
      </c>
      <c r="K208" s="161"/>
      <c r="L208" s="161"/>
      <c r="M208" s="162"/>
      <c r="N208" s="162"/>
      <c r="O208" s="161"/>
      <c r="P208" s="161"/>
      <c r="Q208" s="161"/>
      <c r="R208" s="161"/>
      <c r="S208" s="269">
        <v>42718</v>
      </c>
      <c r="T208" s="161"/>
      <c r="U208" s="161"/>
      <c r="V208" s="290">
        <v>0</v>
      </c>
      <c r="W208" s="213"/>
      <c r="X208" s="162" t="s">
        <v>1023</v>
      </c>
      <c r="Y208" s="163"/>
      <c r="Z208" s="288">
        <v>0</v>
      </c>
      <c r="AA208" s="227" t="s">
        <v>39</v>
      </c>
      <c r="AB208" s="164"/>
    </row>
    <row r="209" spans="1:28" ht="15.75" customHeight="1" x14ac:dyDescent="0.2">
      <c r="A209" s="160"/>
      <c r="B209" s="166"/>
      <c r="C209" s="162"/>
      <c r="D209" s="161"/>
      <c r="E209" s="161"/>
      <c r="F209" s="161"/>
      <c r="G209" s="161"/>
      <c r="H209" s="211"/>
      <c r="I209" s="212"/>
      <c r="J209" s="162"/>
      <c r="K209" s="161"/>
      <c r="L209" s="161"/>
      <c r="M209" s="162"/>
      <c r="N209" s="162"/>
      <c r="O209" s="161"/>
      <c r="P209" s="161"/>
      <c r="Q209" s="161"/>
      <c r="R209" s="161"/>
      <c r="S209" s="212"/>
      <c r="T209" s="161"/>
      <c r="U209" s="161"/>
      <c r="V209" s="290"/>
      <c r="W209" s="213"/>
      <c r="X209" s="162"/>
      <c r="Y209" s="163"/>
      <c r="Z209" s="288"/>
      <c r="AA209" s="162"/>
      <c r="AB209" s="164"/>
    </row>
  </sheetData>
  <mergeCells count="5">
    <mergeCell ref="D3:G3"/>
    <mergeCell ref="T3:V3"/>
    <mergeCell ref="I1:J2"/>
    <mergeCell ref="K1:L2"/>
    <mergeCell ref="M1:N2"/>
  </mergeCells>
  <conditionalFormatting sqref="C6:C10">
    <cfRule type="duplicateValues" dxfId="90" priority="35"/>
    <cfRule type="duplicateValues" dxfId="89" priority="36"/>
  </conditionalFormatting>
  <conditionalFormatting sqref="C10">
    <cfRule type="duplicateValues" dxfId="88" priority="34"/>
  </conditionalFormatting>
  <conditionalFormatting sqref="H6:H8">
    <cfRule type="duplicateValues" dxfId="87" priority="33"/>
  </conditionalFormatting>
  <conditionalFormatting sqref="H11:H26 H6:H9">
    <cfRule type="duplicateValues" dxfId="86" priority="32"/>
  </conditionalFormatting>
  <conditionalFormatting sqref="AA206:AA208 I60:I81 AA61:AA77">
    <cfRule type="containsText" dxfId="85" priority="27" operator="containsText" text="WOS:">
      <formula>NOT(ISERROR(SEARCH("WOS:",I60)))</formula>
    </cfRule>
  </conditionalFormatting>
  <conditionalFormatting sqref="I21:I59 I12:I19 I8:I10 I6">
    <cfRule type="containsText" dxfId="84" priority="31" operator="containsText" text="WOS:">
      <formula>NOT(ISERROR(SEARCH("WOS:",I6)))</formula>
    </cfRule>
  </conditionalFormatting>
  <conditionalFormatting sqref="I7">
    <cfRule type="containsText" dxfId="83" priority="30" operator="containsText" text="WOS:">
      <formula>NOT(ISERROR(SEARCH("WOS:",I7)))</formula>
    </cfRule>
  </conditionalFormatting>
  <conditionalFormatting sqref="I11">
    <cfRule type="containsText" dxfId="82" priority="29" operator="containsText" text="WOS:">
      <formula>NOT(ISERROR(SEARCH("WOS:",I11)))</formula>
    </cfRule>
  </conditionalFormatting>
  <conditionalFormatting sqref="I20">
    <cfRule type="containsText" dxfId="81" priority="28" operator="containsText" text="WOS:">
      <formula>NOT(ISERROR(SEARCH("WOS:",I20)))</formula>
    </cfRule>
  </conditionalFormatting>
  <conditionalFormatting sqref="AA6:AA59">
    <cfRule type="containsText" dxfId="80" priority="26" operator="containsText" text="WOS:">
      <formula>NOT(ISERROR(SEARCH("WOS:",AA6)))</formula>
    </cfRule>
  </conditionalFormatting>
  <conditionalFormatting sqref="AA60">
    <cfRule type="containsText" dxfId="79" priority="25" operator="containsText" text="WOS:">
      <formula>NOT(ISERROR(SEARCH("WOS:",AA60)))</formula>
    </cfRule>
  </conditionalFormatting>
  <conditionalFormatting sqref="C138:C142 C130:C136 C123:C127 C121 C113:C119 C106:C108 C111 C99:C104 C97 C93 C91 C89 C84:C87 C80:C81">
    <cfRule type="duplicateValues" dxfId="78" priority="23"/>
    <cfRule type="duplicateValues" dxfId="77" priority="24"/>
  </conditionalFormatting>
  <conditionalFormatting sqref="H73:H125 H61:H71">
    <cfRule type="duplicateValues" dxfId="76" priority="21"/>
  </conditionalFormatting>
  <conditionalFormatting sqref="H118 H114 H107 H111 H103:H104 H96:H97 H93 H88:H90 H81 H84:H86">
    <cfRule type="duplicateValues" dxfId="75" priority="20"/>
  </conditionalFormatting>
  <conditionalFormatting sqref="H82">
    <cfRule type="duplicateValues" dxfId="74" priority="19"/>
  </conditionalFormatting>
  <conditionalFormatting sqref="I83:I147">
    <cfRule type="containsText" dxfId="73" priority="18" operator="containsText" text="WOS:">
      <formula>NOT(ISERROR(SEARCH("WOS:",I83)))</formula>
    </cfRule>
  </conditionalFormatting>
  <conditionalFormatting sqref="I82">
    <cfRule type="containsText" dxfId="72" priority="17" operator="containsText" text="WOS:">
      <formula>NOT(ISERROR(SEARCH("WOS:",I82)))</formula>
    </cfRule>
  </conditionalFormatting>
  <conditionalFormatting sqref="AA79:AA81 AA83:AA188">
    <cfRule type="containsText" dxfId="71" priority="16" operator="containsText" text="WOS:">
      <formula>NOT(ISERROR(SEARCH("WOS:",AA79)))</formula>
    </cfRule>
  </conditionalFormatting>
  <conditionalFormatting sqref="AA78">
    <cfRule type="containsText" dxfId="70" priority="15" operator="containsText" text="WOS:">
      <formula>NOT(ISERROR(SEARCH("WOS:",AA78)))</formula>
    </cfRule>
  </conditionalFormatting>
  <conditionalFormatting sqref="AA82">
    <cfRule type="containsText" dxfId="69" priority="14" operator="containsText" text="WOS:">
      <formula>NOT(ISERROR(SEARCH("WOS:",AA82)))</formula>
    </cfRule>
  </conditionalFormatting>
  <conditionalFormatting sqref="AA189:AA196">
    <cfRule type="containsText" dxfId="68" priority="13" operator="containsText" text="WOS:">
      <formula>NOT(ISERROR(SEARCH("WOS:",AA189)))</formula>
    </cfRule>
  </conditionalFormatting>
  <conditionalFormatting sqref="AA197">
    <cfRule type="containsText" dxfId="67" priority="12" operator="containsText" text="WOS:">
      <formula>NOT(ISERROR(SEARCH("WOS:",AA197)))</formula>
    </cfRule>
  </conditionalFormatting>
  <conditionalFormatting sqref="AA199:AA202">
    <cfRule type="containsText" dxfId="66" priority="11" operator="containsText" text="WOS:">
      <formula>NOT(ISERROR(SEARCH("WOS:",AA199)))</formula>
    </cfRule>
  </conditionalFormatting>
  <conditionalFormatting sqref="AA203">
    <cfRule type="containsText" dxfId="65" priority="10" operator="containsText" text="WOS:">
      <formula>NOT(ISERROR(SEARCH("WOS:",AA203)))</formula>
    </cfRule>
  </conditionalFormatting>
  <conditionalFormatting sqref="AA205">
    <cfRule type="containsText" dxfId="64" priority="9" operator="containsText" text="WOS:">
      <formula>NOT(ISERROR(SEARCH("WOS:",AA205)))</formula>
    </cfRule>
  </conditionalFormatting>
  <conditionalFormatting sqref="AA204">
    <cfRule type="containsText" dxfId="63" priority="8" operator="containsText" text="WOS:">
      <formula>NOT(ISERROR(SEARCH("WOS:",AA204)))</formula>
    </cfRule>
  </conditionalFormatting>
  <conditionalFormatting sqref="H1:H1048576">
    <cfRule type="duplicateValues" dxfId="62" priority="1"/>
  </conditionalFormatting>
  <conditionalFormatting sqref="H61:H66">
    <cfRule type="duplicateValues" dxfId="61" priority="65"/>
  </conditionalFormatting>
  <dataValidations count="4">
    <dataValidation type="decimal" operator="lessThanOrEqual" allowBlank="1" showInputMessage="1" showErrorMessage="1" errorTitle="Value must be a number" error="Value must be a number.  If unknown, leave blank." sqref="V5:W5 Z5 T5:T209 Y5:Y209">
      <formula1>9999999</formula1>
    </dataValidation>
    <dataValidation type="list" allowBlank="1" showErrorMessage="1" errorTitle="Invalid entry" error="Please select from the drop-down list" sqref="AA5">
      <formula1>"CC BY,CC BY-SA,CC BY-NC,CC BY-ND,CC BY-NC-ND,CC0,Unknown"</formula1>
    </dataValidation>
    <dataValidation type="list" allowBlank="1" showInputMessage="1" showErrorMessage="1" sqref="AA199:AA208 AA6:AA197">
      <formula1>Licences</formula1>
    </dataValidation>
    <dataValidation type="list" allowBlank="1" showInputMessage="1" showErrorMessage="1" sqref="M80:M87 M89:M147">
      <formula1>"AHRC,BBSRC,ESRC,EPSRC,MRC,NERC,STFC"</formula1>
    </dataValidation>
  </dataValidations>
  <hyperlinks>
    <hyperlink ref="C90" r:id="rId1" display="http://dx.doi.org/10.1016/j.renene.2016.08.066"/>
    <hyperlink ref="C92" r:id="rId2" display="http://dx.doi.org/10.1016/j.physbeh.2016.09.001"/>
    <hyperlink ref="C143" r:id="rId3" display="http://dx.doi.org/10.1039/C7CC00769H"/>
    <hyperlink ref="C147" r:id="rId4" display="https://doi.org/10.3389/fdigh.2017.00009"/>
  </hyperlinks>
  <pageMargins left="0.70866141732283472" right="0.70866141732283472" top="0.74803149606299213" bottom="0.74803149606299213" header="0.31496062992125984" footer="0.31496062992125984"/>
  <pageSetup paperSize="8" fitToWidth="0" orientation="landscape" cellComments="asDisplayed" r:id="rId5"/>
  <colBreaks count="3" manualBreakCount="3">
    <brk id="9" min="2" max="28" man="1"/>
    <brk id="19" min="2" max="28" man="1"/>
    <brk id="28" max="1048575" man="1"/>
  </colBreaks>
  <legacyDrawing r:id="rId6"/>
  <tableParts count="1">
    <tablePart r:id="rId7"/>
  </tableParts>
  <extLst>
    <ext xmlns:x14="http://schemas.microsoft.com/office/spreadsheetml/2009/9/main" uri="{CCE6A557-97BC-4b89-ADB6-D9C93CAAB3DF}">
      <x14:dataValidations xmlns:xm="http://schemas.microsoft.com/office/excel/2006/main" count="4">
        <x14:dataValidation type="list" allowBlank="1" showErrorMessage="1" errorTitle="Invalid entry" error="Please pick a value from the drop-down list.">
          <x14:formula1>
            <xm:f>'Constrained values'!$E$2:$E$19</xm:f>
          </x14:formula1>
          <xm:sqref>M5 O5:O209 Q5:Q209</xm:sqref>
        </x14:dataValidation>
        <x14:dataValidation type="list" allowBlank="1" showErrorMessage="1" errorTitle="Invalid entry" error="Please pick a value from the drop-down list.">
          <x14:formula1>
            <xm:f>'Constrained values'!$A$2:$A$19</xm:f>
          </x14:formula1>
          <xm:sqref>G5:G209</xm:sqref>
        </x14:dataValidation>
        <x14:dataValidation type="list" errorStyle="warning" allowBlank="1" showInputMessage="1" showErrorMessage="1" errorTitle="Non-standard value" error="The value you have entered is not on the list of agreements. This may affect the calculations on the &quot;Discounts, memberships, &amp; pre-payments&quot; sheet.">
          <x14:formula1>
            <xm:f>'Constrained values'!$G$2:$G$17</xm:f>
          </x14:formula1>
          <xm:sqref>X5:X209</xm:sqref>
        </x14:dataValidation>
        <x14:dataValidation type="list" allowBlank="1" showErrorMessage="1" errorTitle="Invalid entry" error="Please pick a value from the drop-down_x000a_ list.">
          <x14:formula1>
            <xm:f>'Constrained values'!$C$2:$C$6</xm:f>
          </x14:formula1>
          <xm:sqref>J5:L209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4"/>
  <sheetViews>
    <sheetView topLeftCell="C1" zoomScale="90" zoomScaleNormal="90" workbookViewId="0">
      <selection activeCell="F18" sqref="F18"/>
    </sheetView>
  </sheetViews>
  <sheetFormatPr defaultColWidth="20.7109375" defaultRowHeight="12.75" x14ac:dyDescent="0.2"/>
  <cols>
    <col min="1" max="1" width="52.85546875" style="102" customWidth="1"/>
    <col min="2" max="4" width="20.7109375" style="94"/>
    <col min="5" max="10" width="20.7109375" style="96"/>
    <col min="11" max="11" width="20.7109375" style="95"/>
    <col min="12" max="16384" width="20.7109375" style="97"/>
  </cols>
  <sheetData>
    <row r="1" spans="1:12" ht="156.6" customHeight="1" thickBot="1" x14ac:dyDescent="0.25">
      <c r="A1" s="102" t="s">
        <v>199</v>
      </c>
      <c r="B1" s="108" t="s">
        <v>219</v>
      </c>
      <c r="C1" s="108" t="s">
        <v>220</v>
      </c>
      <c r="D1" s="108" t="s">
        <v>221</v>
      </c>
      <c r="E1" s="107" t="s">
        <v>213</v>
      </c>
      <c r="F1" s="95" t="s">
        <v>214</v>
      </c>
      <c r="G1" s="95" t="s">
        <v>215</v>
      </c>
      <c r="H1" s="95" t="s">
        <v>216</v>
      </c>
      <c r="I1" s="95" t="s">
        <v>208</v>
      </c>
      <c r="J1" s="95" t="s">
        <v>209</v>
      </c>
      <c r="K1" s="95" t="s">
        <v>210</v>
      </c>
    </row>
    <row r="2" spans="1:12" s="99" customFormat="1" ht="39" thickBot="1" x14ac:dyDescent="0.25">
      <c r="A2" s="101" t="s">
        <v>24</v>
      </c>
      <c r="B2" s="137" t="s">
        <v>200</v>
      </c>
      <c r="C2" s="138" t="s">
        <v>201</v>
      </c>
      <c r="D2" s="139" t="s">
        <v>202</v>
      </c>
      <c r="E2" s="101" t="s">
        <v>152</v>
      </c>
      <c r="F2" s="101" t="s">
        <v>196</v>
      </c>
      <c r="G2" s="101" t="s">
        <v>198</v>
      </c>
      <c r="H2" s="101" t="s">
        <v>197</v>
      </c>
      <c r="I2" s="101" t="s">
        <v>203</v>
      </c>
      <c r="J2" s="101" t="s">
        <v>204</v>
      </c>
      <c r="K2" s="101" t="s">
        <v>205</v>
      </c>
      <c r="L2" s="98"/>
    </row>
    <row r="3" spans="1:12" x14ac:dyDescent="0.2">
      <c r="A3" s="103" t="str">
        <f t="array" ref="A3">IFERROR(INDEX(apc[Discounts, memberships &amp; pre-payment agreements], MATCH(0,IF(ISBLANK(apc[Discounts, memberships &amp; pre-payment agreements]),1,COUNTIF($A$2:A2, apc[Discounts, memberships &amp; pre-payment agreements])), 0)),"")</f>
        <v>Wiley prepayment</v>
      </c>
      <c r="B3" s="291">
        <v>44400</v>
      </c>
      <c r="C3" s="140"/>
      <c r="D3" s="293">
        <v>44400</v>
      </c>
      <c r="E3" s="111">
        <f>IF($A3="","", COUNTIF(apc[Discounts, memberships &amp; pre-payment agreements], A3))</f>
        <v>20</v>
      </c>
      <c r="F3" s="296">
        <f>IF($A3="","", SUMIF(apc[Discounts, memberships &amp; pre-payment agreements], $A3, apc[APC paid (£) including VAT if charged]))</f>
        <v>37644</v>
      </c>
      <c r="G3" s="111">
        <f>IF($A3="","", SUMIF(apc[Discounts, memberships &amp; pre-payment agreements], $A3, apc[Amount of APC charged to COAF grant (including VAT if charged) in £] ))</f>
        <v>0</v>
      </c>
      <c r="H3" s="111">
        <f>IF($A3="","", SUMIF(apc[Discounts, memberships &amp; pre-payment agreements], $A3, apc[Amount of APC charged to RCUK OA fund (including VAT if charged) in £]))</f>
        <v>0</v>
      </c>
      <c r="I3" s="112">
        <f>IFERROR(C3+G3, "")</f>
        <v>0</v>
      </c>
      <c r="J3" s="297">
        <f>IFERROR(D3+H3, "")</f>
        <v>44400</v>
      </c>
      <c r="K3" s="298">
        <v>44400</v>
      </c>
    </row>
    <row r="4" spans="1:12" x14ac:dyDescent="0.2">
      <c r="A4" s="103" t="str">
        <f t="array" ref="A4">IFERROR(INDEX(apc[Discounts, memberships &amp; pre-payment agreements], MATCH(0,IF(ISBLANK(apc[Discounts, memberships &amp; pre-payment agreements]),1,COUNTIF($A$2:A3, apc[Discounts, memberships &amp; pre-payment agreements])), 0)),"")</f>
        <v>Sage prepayment</v>
      </c>
      <c r="B4" s="292"/>
      <c r="C4" s="105"/>
      <c r="D4" s="294"/>
      <c r="E4" s="111">
        <f>IF($A4="","", COUNTIF(apc[Discounts, memberships &amp; pre-payment agreements], A4))</f>
        <v>12</v>
      </c>
      <c r="F4" s="296">
        <f>IF($A4="","", SUMIF(apc[Discounts, memberships &amp; pre-payment agreements], $A4, apc[APC paid (£) including VAT if charged]))</f>
        <v>4000</v>
      </c>
      <c r="G4" s="111">
        <f>IF($A4="","", SUMIF(apc[Discounts, memberships &amp; pre-payment agreements], $A4, apc[Amount of APC charged to COAF grant (including VAT if charged) in £] ))</f>
        <v>0</v>
      </c>
      <c r="H4" s="111">
        <f>IF($A4="","", SUMIF(apc[Discounts, memberships &amp; pre-payment agreements], $A4, apc[Amount of APC charged to RCUK OA fund (including VAT if charged) in £]))</f>
        <v>0</v>
      </c>
      <c r="I4" s="112">
        <f t="shared" ref="I4:I50" si="0">IFERROR(C4+G4, "")</f>
        <v>0</v>
      </c>
      <c r="J4" s="297">
        <f t="shared" ref="J4:J50" si="1">IFERROR(D4+H4, "")</f>
        <v>0</v>
      </c>
      <c r="K4" s="296">
        <f t="shared" ref="K4:K50" si="2">IFERROR(B4+F4,"")</f>
        <v>4000</v>
      </c>
    </row>
    <row r="5" spans="1:12" x14ac:dyDescent="0.2">
      <c r="A5" s="103" t="str">
        <f t="array" ref="A5">IFERROR(INDEX(apc[Discounts, memberships &amp; pre-payment agreements], MATCH(0,IF(ISBLANK(apc[Discounts, memberships &amp; pre-payment agreements]),1,COUNTIF($A$2:A4, apc[Discounts, memberships &amp; pre-payment agreements])), 0)),"")</f>
        <v>RSC voucher</v>
      </c>
      <c r="B5" s="292">
        <v>17280</v>
      </c>
      <c r="C5" s="105"/>
      <c r="D5" s="294">
        <v>17280</v>
      </c>
      <c r="E5" s="111">
        <f>IF($A5="","", COUNTIF(apc[Discounts, memberships &amp; pre-payment agreements], A5))</f>
        <v>15</v>
      </c>
      <c r="F5" s="296">
        <f>IF($A5="","", SUMIF(apc[Discounts, memberships &amp; pre-payment agreements], $A5, apc[APC paid (£) including VAT if charged]))</f>
        <v>25920</v>
      </c>
      <c r="G5" s="111">
        <f>IF($A5="","", SUMIF(apc[Discounts, memberships &amp; pre-payment agreements], $A5, apc[Amount of APC charged to COAF grant (including VAT if charged) in £] ))</f>
        <v>0</v>
      </c>
      <c r="H5" s="111">
        <f>IF($A5="","", SUMIF(apc[Discounts, memberships &amp; pre-payment agreements], $A5, apc[Amount of APC charged to RCUK OA fund (including VAT if charged) in £]))</f>
        <v>0</v>
      </c>
      <c r="I5" s="112">
        <f t="shared" si="0"/>
        <v>0</v>
      </c>
      <c r="J5" s="297">
        <f t="shared" si="1"/>
        <v>17280</v>
      </c>
      <c r="K5" s="298">
        <v>17280</v>
      </c>
    </row>
    <row r="6" spans="1:12" x14ac:dyDescent="0.2">
      <c r="A6" s="103" t="str">
        <f t="array" ref="A6">IFERROR(INDEX(apc[Discounts, memberships &amp; pre-payment agreements], MATCH(0,IF(ISBLANK(apc[Discounts, memberships &amp; pre-payment agreements]),1,COUNTIF($A$2:A5, apc[Discounts, memberships &amp; pre-payment agreements])), 0)),"")</f>
        <v>Taylor &amp; Francis prepayment</v>
      </c>
      <c r="B6" s="292">
        <v>12000</v>
      </c>
      <c r="C6" s="105"/>
      <c r="D6" s="294">
        <v>12000</v>
      </c>
      <c r="E6" s="111">
        <f>IF($A6="","", COUNTIF(apc[Discounts, memberships &amp; pre-payment agreements], A6))</f>
        <v>7</v>
      </c>
      <c r="F6" s="296">
        <f>IF($A6="","", SUMIF(apc[Discounts, memberships &amp; pre-payment agreements], $A6, apc[APC paid (£) including VAT if charged]))</f>
        <v>11308.68</v>
      </c>
      <c r="G6" s="111">
        <f>IF($A6="","", SUMIF(apc[Discounts, memberships &amp; pre-payment agreements], $A6, apc[Amount of APC charged to COAF grant (including VAT if charged) in £] ))</f>
        <v>0</v>
      </c>
      <c r="H6" s="111">
        <f>IF($A6="","", SUMIF(apc[Discounts, memberships &amp; pre-payment agreements], $A6, apc[Amount of APC charged to RCUK OA fund (including VAT if charged) in £]))</f>
        <v>0</v>
      </c>
      <c r="I6" s="112">
        <f t="shared" si="0"/>
        <v>0</v>
      </c>
      <c r="J6" s="297">
        <f t="shared" si="1"/>
        <v>12000</v>
      </c>
      <c r="K6" s="298">
        <v>12000</v>
      </c>
    </row>
    <row r="7" spans="1:12" x14ac:dyDescent="0.2">
      <c r="A7" s="103" t="str">
        <f t="array" ref="A7">IFERROR(INDEX(apc[Discounts, memberships &amp; pre-payment agreements], MATCH(0,IF(ISBLANK(apc[Discounts, memberships &amp; pre-payment agreements]),1,COUNTIF($A$2:A6, apc[Discounts, memberships &amp; pre-payment agreements])), 0)),"")</f>
        <v>Biomed Central &amp; Springer Open supporter membership</v>
      </c>
      <c r="B7" s="274"/>
      <c r="C7" s="105"/>
      <c r="D7" s="295"/>
      <c r="E7" s="111">
        <f>IF($A7="","", COUNTIF(apc[Discounts, memberships &amp; pre-payment agreements], A7))</f>
        <v>2</v>
      </c>
      <c r="F7" s="296">
        <f>IF($A7="","", SUMIF(apc[Discounts, memberships &amp; pre-payment agreements], $A7, apc[APC paid (£) including VAT if charged]))</f>
        <v>2993.7</v>
      </c>
      <c r="G7" s="111">
        <f>IF($A7="","", SUMIF(apc[Discounts, memberships &amp; pre-payment agreements], $A7, apc[Amount of APC charged to COAF grant (including VAT if charged) in £] ))</f>
        <v>0</v>
      </c>
      <c r="H7" s="111">
        <f>IF($A7="","", SUMIF(apc[Discounts, memberships &amp; pre-payment agreements], $A7, apc[Amount of APC charged to RCUK OA fund (including VAT if charged) in £]))</f>
        <v>2993.7</v>
      </c>
      <c r="I7" s="112">
        <f t="shared" si="0"/>
        <v>0</v>
      </c>
      <c r="J7" s="297">
        <f>IFERROR(D7+H7, "")</f>
        <v>2993.7</v>
      </c>
      <c r="K7" s="296">
        <f>IFERROR(B7+F7,"")</f>
        <v>2993.7</v>
      </c>
    </row>
    <row r="8" spans="1:12" x14ac:dyDescent="0.2">
      <c r="A8" s="103" t="str">
        <f t="array" ref="A8">IFERROR(INDEX(apc[Discounts, memberships &amp; pre-payment agreements], MATCH(0,IF(ISBLANK(apc[Discounts, memberships &amp; pre-payment agreements]),1,COUNTIF($A$2:A7, apc[Discounts, memberships &amp; pre-payment agreements])), 0)),"")</f>
        <v>Springer Compact</v>
      </c>
      <c r="B8" s="292">
        <v>20474.669999999998</v>
      </c>
      <c r="C8" s="105"/>
      <c r="D8" s="294">
        <v>20474.669999999998</v>
      </c>
      <c r="E8" s="111">
        <f>IF($A8="","", COUNTIF(apc[Discounts, memberships &amp; pre-payment agreements], A8))</f>
        <v>42</v>
      </c>
      <c r="F8" s="296">
        <f>IF($A8="","", SUMIF(apc[Discounts, memberships &amp; pre-payment agreements], $A8, apc[APC paid (£) including VAT if charged]))</f>
        <v>0</v>
      </c>
      <c r="G8" s="111">
        <f>IF($A8="","", SUMIF(apc[Discounts, memberships &amp; pre-payment agreements], $A8, apc[Amount of APC charged to COAF grant (including VAT if charged) in £] ))</f>
        <v>0</v>
      </c>
      <c r="H8" s="111">
        <f>IF($A8="","", SUMIF(apc[Discounts, memberships &amp; pre-payment agreements], $A8, apc[Amount of APC charged to RCUK OA fund (including VAT if charged) in £]))</f>
        <v>0</v>
      </c>
      <c r="I8" s="112">
        <f t="shared" si="0"/>
        <v>0</v>
      </c>
      <c r="J8" s="297">
        <f>IFERROR(D8+H8, "")</f>
        <v>20474.669999999998</v>
      </c>
      <c r="K8" s="296">
        <f>IFERROR(B8+F8,"")</f>
        <v>20474.669999999998</v>
      </c>
    </row>
    <row r="9" spans="1:12" x14ac:dyDescent="0.2">
      <c r="A9" s="103" t="str">
        <f t="array" ref="A9">IFERROR(INDEX(apc[Discounts, memberships &amp; pre-payment agreements], MATCH(0,IF(ISBLANK(apc[Discounts, memberships &amp; pre-payment agreements]),1,COUNTIF($A$2:A8, apc[Discounts, memberships &amp; pre-payment agreements])), 0)),"")</f>
        <v>Wiley CREDIT</v>
      </c>
      <c r="B9" s="292"/>
      <c r="C9" s="105"/>
      <c r="D9" s="294"/>
      <c r="E9" s="111">
        <f>IF($A9="","", COUNTIF(apc[Discounts, memberships &amp; pre-payment agreements], A9))</f>
        <v>6</v>
      </c>
      <c r="F9" s="296">
        <f>IF($A9="","", SUMIF(apc[Discounts, memberships &amp; pre-payment agreements], $A9, apc[APC paid (£) including VAT if charged]))</f>
        <v>9950.25</v>
      </c>
      <c r="G9" s="111">
        <f>IF($A9="","", SUMIF(apc[Discounts, memberships &amp; pre-payment agreements], $A9, apc[Amount of APC charged to COAF grant (including VAT if charged) in £] ))</f>
        <v>0</v>
      </c>
      <c r="H9" s="111">
        <f>IF($A9="","", SUMIF(apc[Discounts, memberships &amp; pre-payment agreements], $A9, apc[Amount of APC charged to RCUK OA fund (including VAT if charged) in £]))</f>
        <v>0</v>
      </c>
      <c r="I9" s="112">
        <f t="shared" si="0"/>
        <v>0</v>
      </c>
      <c r="J9" s="297">
        <f t="shared" si="1"/>
        <v>0</v>
      </c>
      <c r="K9" s="296">
        <f t="shared" si="2"/>
        <v>9950.25</v>
      </c>
    </row>
    <row r="10" spans="1:12" x14ac:dyDescent="0.2">
      <c r="A10" s="103" t="str">
        <f t="array" ref="A10">IFERROR(INDEX(apc[Discounts, memberships &amp; pre-payment agreements], MATCH(0,IF(ISBLANK(apc[Discounts, memberships &amp; pre-payment agreements]),1,COUNTIF($A$2:A9, apc[Discounts, memberships &amp; pre-payment agreements])), 0)),"")</f>
        <v>RSC offsetting voucher</v>
      </c>
      <c r="B10" s="292"/>
      <c r="C10" s="105"/>
      <c r="D10" s="294"/>
      <c r="E10" s="111">
        <f>IF($A10="","", COUNTIF(apc[Discounts, memberships &amp; pre-payment agreements], A10))</f>
        <v>11</v>
      </c>
      <c r="F10" s="296">
        <f>IF($A10="","", SUMIF(apc[Discounts, memberships &amp; pre-payment agreements], $A10, apc[APC paid (£) including VAT if charged]))</f>
        <v>0</v>
      </c>
      <c r="G10" s="111">
        <f>IF($A10="","", SUMIF(apc[Discounts, memberships &amp; pre-payment agreements], $A10, apc[Amount of APC charged to COAF grant (including VAT if charged) in £] ))</f>
        <v>0</v>
      </c>
      <c r="H10" s="111">
        <f>IF($A10="","", SUMIF(apc[Discounts, memberships &amp; pre-payment agreements], $A10, apc[Amount of APC charged to RCUK OA fund (including VAT if charged) in £]))</f>
        <v>0</v>
      </c>
      <c r="I10" s="112">
        <f t="shared" si="0"/>
        <v>0</v>
      </c>
      <c r="J10" s="297">
        <f t="shared" si="1"/>
        <v>0</v>
      </c>
      <c r="K10" s="296">
        <f t="shared" si="2"/>
        <v>0</v>
      </c>
    </row>
    <row r="11" spans="1:12" x14ac:dyDescent="0.2">
      <c r="A11" s="103" t="str">
        <f t="array" ref="A11">IFERROR(INDEX(apc[Discounts, memberships &amp; pre-payment agreements], MATCH(0,IF(ISBLANK(apc[Discounts, memberships &amp; pre-payment agreements]),1,COUNTIF($A$2:A10, apc[Discounts, memberships &amp; pre-payment agreements])), 0)),"")</f>
        <v/>
      </c>
      <c r="B11" s="104"/>
      <c r="C11" s="105"/>
      <c r="D11" s="294"/>
      <c r="E11" s="111" t="str">
        <f>IF($A11="","", COUNTIF(apc[Discounts, memberships &amp; pre-payment agreements], A11))</f>
        <v/>
      </c>
      <c r="F11" s="111" t="str">
        <f>IF($A11="","", SUMIF(apc[Discounts, memberships &amp; pre-payment agreements], $A11, apc[APC paid (£) including VAT if charged]))</f>
        <v/>
      </c>
      <c r="G11" s="111" t="str">
        <f>IF($A11="","", SUMIF(apc[Discounts, memberships &amp; pre-payment agreements], $A11, apc[Amount of APC charged to COAF grant (including VAT if charged) in £] ))</f>
        <v/>
      </c>
      <c r="H11" s="111" t="str">
        <f>IF($A11="","", SUMIF(apc[Discounts, memberships &amp; pre-payment agreements], $A11, apc[Amount of APC charged to RCUK OA fund (including VAT if charged) in £]))</f>
        <v/>
      </c>
      <c r="I11" s="112" t="str">
        <f t="shared" si="0"/>
        <v/>
      </c>
      <c r="J11" s="112" t="str">
        <f t="shared" si="1"/>
        <v/>
      </c>
      <c r="K11" s="111" t="str">
        <f t="shared" si="2"/>
        <v/>
      </c>
    </row>
    <row r="12" spans="1:12" x14ac:dyDescent="0.2">
      <c r="A12" s="103" t="str">
        <f t="array" ref="A12">IFERROR(INDEX(apc[Discounts, memberships &amp; pre-payment agreements], MATCH(0,IF(ISBLANK(apc[Discounts, memberships &amp; pre-payment agreements]),1,COUNTIF($A$2:A11, apc[Discounts, memberships &amp; pre-payment agreements])), 0)),"")</f>
        <v/>
      </c>
      <c r="B12" s="104"/>
      <c r="C12" s="105"/>
      <c r="D12" s="106"/>
      <c r="E12" s="111" t="str">
        <f>IF($A12="","", COUNTIF(apc[Discounts, memberships &amp; pre-payment agreements], A12))</f>
        <v/>
      </c>
      <c r="F12" s="111" t="str">
        <f>IF($A12="","", SUMIF(apc[Discounts, memberships &amp; pre-payment agreements], $A12, apc[APC paid (£) including VAT if charged]))</f>
        <v/>
      </c>
      <c r="G12" s="111" t="str">
        <f>IF($A12="","", SUMIF(apc[Discounts, memberships &amp; pre-payment agreements], $A12, apc[Amount of APC charged to COAF grant (including VAT if charged) in £] ))</f>
        <v/>
      </c>
      <c r="H12" s="111" t="str">
        <f>IF($A12="","", SUMIF(apc[Discounts, memberships &amp; pre-payment agreements], $A12, apc[Amount of APC charged to RCUK OA fund (including VAT if charged) in £]))</f>
        <v/>
      </c>
      <c r="I12" s="112" t="str">
        <f t="shared" si="0"/>
        <v/>
      </c>
      <c r="J12" s="112" t="str">
        <f t="shared" si="1"/>
        <v/>
      </c>
      <c r="K12" s="111" t="str">
        <f t="shared" si="2"/>
        <v/>
      </c>
    </row>
    <row r="13" spans="1:12" x14ac:dyDescent="0.2">
      <c r="A13" s="103" t="str">
        <f t="array" ref="A13">IFERROR(INDEX(apc[Discounts, memberships &amp; pre-payment agreements], MATCH(0,IF(ISBLANK(apc[Discounts, memberships &amp; pre-payment agreements]),1,COUNTIF($A$2:A12, apc[Discounts, memberships &amp; pre-payment agreements])), 0)),"")</f>
        <v/>
      </c>
      <c r="B13" s="104"/>
      <c r="C13" s="105"/>
      <c r="D13" s="106"/>
      <c r="E13" s="111" t="str">
        <f>IF($A13="","", COUNTIF(apc[Discounts, memberships &amp; pre-payment agreements], A13))</f>
        <v/>
      </c>
      <c r="F13" s="111" t="str">
        <f>IF($A13="","", SUMIF(apc[Discounts, memberships &amp; pre-payment agreements], $A13, apc[APC paid (£) including VAT if charged]))</f>
        <v/>
      </c>
      <c r="G13" s="111" t="str">
        <f>IF($A13="","", SUMIF(apc[Discounts, memberships &amp; pre-payment agreements], $A13, apc[Amount of APC charged to COAF grant (including VAT if charged) in £] ))</f>
        <v/>
      </c>
      <c r="H13" s="111" t="str">
        <f>IF($A13="","", SUMIF(apc[Discounts, memberships &amp; pre-payment agreements], $A13, apc[Amount of APC charged to RCUK OA fund (including VAT if charged) in £]))</f>
        <v/>
      </c>
      <c r="I13" s="112" t="str">
        <f t="shared" si="0"/>
        <v/>
      </c>
      <c r="J13" s="112" t="str">
        <f t="shared" si="1"/>
        <v/>
      </c>
      <c r="K13" s="111" t="str">
        <f t="shared" si="2"/>
        <v/>
      </c>
    </row>
    <row r="14" spans="1:12" x14ac:dyDescent="0.2">
      <c r="A14" s="103" t="str">
        <f t="array" ref="A14">IFERROR(INDEX(apc[Discounts, memberships &amp; pre-payment agreements], MATCH(0,IF(ISBLANK(apc[Discounts, memberships &amp; pre-payment agreements]),1,COUNTIF($A$2:A13, apc[Discounts, memberships &amp; pre-payment agreements])), 0)),"")</f>
        <v/>
      </c>
      <c r="B14" s="104"/>
      <c r="C14" s="105"/>
      <c r="D14" s="106"/>
      <c r="E14" s="111" t="str">
        <f>IF($A14="","", COUNTIF(apc[Discounts, memberships &amp; pre-payment agreements], A14))</f>
        <v/>
      </c>
      <c r="F14" s="111" t="str">
        <f>IF($A14="","", SUMIF(apc[Discounts, memberships &amp; pre-payment agreements], $A14, apc[APC paid (£) including VAT if charged]))</f>
        <v/>
      </c>
      <c r="G14" s="111" t="str">
        <f>IF($A14="","", SUMIF(apc[Discounts, memberships &amp; pre-payment agreements], $A14, apc[Amount of APC charged to COAF grant (including VAT if charged) in £] ))</f>
        <v/>
      </c>
      <c r="H14" s="111" t="str">
        <f>IF($A14="","", SUMIF(apc[Discounts, memberships &amp; pre-payment agreements], $A14, apc[Amount of APC charged to RCUK OA fund (including VAT if charged) in £]))</f>
        <v/>
      </c>
      <c r="I14" s="112" t="str">
        <f t="shared" si="0"/>
        <v/>
      </c>
      <c r="J14" s="112" t="str">
        <f t="shared" si="1"/>
        <v/>
      </c>
      <c r="K14" s="111" t="str">
        <f t="shared" si="2"/>
        <v/>
      </c>
    </row>
    <row r="15" spans="1:12" x14ac:dyDescent="0.2">
      <c r="A15" s="103" t="str">
        <f t="array" ref="A15">IFERROR(INDEX(apc[Discounts, memberships &amp; pre-payment agreements], MATCH(0,IF(ISBLANK(apc[Discounts, memberships &amp; pre-payment agreements]),1,COUNTIF($A$2:A14, apc[Discounts, memberships &amp; pre-payment agreements])), 0)),"")</f>
        <v/>
      </c>
      <c r="B15" s="104"/>
      <c r="C15" s="105"/>
      <c r="D15" s="106"/>
      <c r="E15" s="111" t="str">
        <f>IF($A15="","", COUNTIF(apc[Discounts, memberships &amp; pre-payment agreements], A15))</f>
        <v/>
      </c>
      <c r="F15" s="111" t="str">
        <f>IF($A15="","", SUMIF(apc[Discounts, memberships &amp; pre-payment agreements], $A15, apc[APC paid (£) including VAT if charged]))</f>
        <v/>
      </c>
      <c r="G15" s="111" t="str">
        <f>IF($A15="","", SUMIF(apc[Discounts, memberships &amp; pre-payment agreements], $A15, apc[Amount of APC charged to COAF grant (including VAT if charged) in £] ))</f>
        <v/>
      </c>
      <c r="H15" s="111" t="str">
        <f>IF($A15="","", SUMIF(apc[Discounts, memberships &amp; pre-payment agreements], $A15, apc[Amount of APC charged to RCUK OA fund (including VAT if charged) in £]))</f>
        <v/>
      </c>
      <c r="I15" s="112" t="str">
        <f t="shared" si="0"/>
        <v/>
      </c>
      <c r="J15" s="112" t="str">
        <f t="shared" si="1"/>
        <v/>
      </c>
      <c r="K15" s="111" t="str">
        <f t="shared" si="2"/>
        <v/>
      </c>
    </row>
    <row r="16" spans="1:12" x14ac:dyDescent="0.2">
      <c r="A16" s="103" t="str">
        <f t="array" ref="A16">IFERROR(INDEX(apc[Discounts, memberships &amp; pre-payment agreements], MATCH(0,IF(ISBLANK(apc[Discounts, memberships &amp; pre-payment agreements]),1,COUNTIF($A$2:A15, apc[Discounts, memberships &amp; pre-payment agreements])), 0)),"")</f>
        <v/>
      </c>
      <c r="B16" s="104"/>
      <c r="C16" s="105"/>
      <c r="D16" s="106"/>
      <c r="E16" s="111" t="str">
        <f>IF($A16="","", COUNTIF(apc[Discounts, memberships &amp; pre-payment agreements], A16))</f>
        <v/>
      </c>
      <c r="F16" s="111" t="str">
        <f>IF($A16="","", SUMIF(apc[Discounts, memberships &amp; pre-payment agreements], $A16, apc[APC paid (£) including VAT if charged]))</f>
        <v/>
      </c>
      <c r="G16" s="111" t="str">
        <f>IF($A16="","", SUMIF(apc[Discounts, memberships &amp; pre-payment agreements], $A16, apc[Amount of APC charged to COAF grant (including VAT if charged) in £] ))</f>
        <v/>
      </c>
      <c r="H16" s="111" t="str">
        <f>IF($A16="","", SUMIF(apc[Discounts, memberships &amp; pre-payment agreements], $A16, apc[Amount of APC charged to RCUK OA fund (including VAT if charged) in £]))</f>
        <v/>
      </c>
      <c r="I16" s="112" t="str">
        <f t="shared" si="0"/>
        <v/>
      </c>
      <c r="J16" s="112" t="str">
        <f t="shared" si="1"/>
        <v/>
      </c>
      <c r="K16" s="111" t="str">
        <f t="shared" si="2"/>
        <v/>
      </c>
    </row>
    <row r="17" spans="1:11" x14ac:dyDescent="0.2">
      <c r="A17" s="103" t="str">
        <f t="array" ref="A17">IFERROR(INDEX(apc[Discounts, memberships &amp; pre-payment agreements], MATCH(0,IF(ISBLANK(apc[Discounts, memberships &amp; pre-payment agreements]),1,COUNTIF($A$2:A16, apc[Discounts, memberships &amp; pre-payment agreements])), 0)),"")</f>
        <v/>
      </c>
      <c r="B17" s="104"/>
      <c r="C17" s="105"/>
      <c r="D17" s="106"/>
      <c r="E17" s="111" t="str">
        <f>IF($A17="","", COUNTIF(apc[Discounts, memberships &amp; pre-payment agreements], A17))</f>
        <v/>
      </c>
      <c r="F17" s="111" t="str">
        <f>IF($A17="","", SUMIF(apc[Discounts, memberships &amp; pre-payment agreements], $A17, apc[APC paid (£) including VAT if charged]))</f>
        <v/>
      </c>
      <c r="G17" s="111" t="str">
        <f>IF($A17="","", SUMIF(apc[Discounts, memberships &amp; pre-payment agreements], $A17, apc[Amount of APC charged to COAF grant (including VAT if charged) in £] ))</f>
        <v/>
      </c>
      <c r="H17" s="111" t="str">
        <f>IF($A17="","", SUMIF(apc[Discounts, memberships &amp; pre-payment agreements], $A17, apc[Amount of APC charged to RCUK OA fund (including VAT if charged) in £]))</f>
        <v/>
      </c>
      <c r="I17" s="112" t="str">
        <f t="shared" si="0"/>
        <v/>
      </c>
      <c r="J17" s="112" t="str">
        <f t="shared" si="1"/>
        <v/>
      </c>
      <c r="K17" s="111" t="str">
        <f t="shared" si="2"/>
        <v/>
      </c>
    </row>
    <row r="18" spans="1:11" x14ac:dyDescent="0.2">
      <c r="A18" s="103" t="str">
        <f t="array" ref="A18">IFERROR(INDEX(apc[Discounts, memberships &amp; pre-payment agreements], MATCH(0,IF(ISBLANK(apc[Discounts, memberships &amp; pre-payment agreements]),1,COUNTIF($A$2:A17, apc[Discounts, memberships &amp; pre-payment agreements])), 0)),"")</f>
        <v/>
      </c>
      <c r="B18" s="104"/>
      <c r="C18" s="105"/>
      <c r="D18" s="106"/>
      <c r="E18" s="111" t="str">
        <f>IF($A18="","", COUNTIF(apc[Discounts, memberships &amp; pre-payment agreements], A18))</f>
        <v/>
      </c>
      <c r="F18" s="111" t="str">
        <f>IF($A18="","", SUMIF(apc[Discounts, memberships &amp; pre-payment agreements], $A18, apc[APC paid (£) including VAT if charged]))</f>
        <v/>
      </c>
      <c r="G18" s="111" t="str">
        <f>IF($A18="","", SUMIF(apc[Discounts, memberships &amp; pre-payment agreements], $A18, apc[Amount of APC charged to COAF grant (including VAT if charged) in £] ))</f>
        <v/>
      </c>
      <c r="H18" s="111" t="str">
        <f>IF($A18="","", SUMIF(apc[Discounts, memberships &amp; pre-payment agreements], $A18, apc[Amount of APC charged to RCUK OA fund (including VAT if charged) in £]))</f>
        <v/>
      </c>
      <c r="I18" s="112" t="str">
        <f t="shared" si="0"/>
        <v/>
      </c>
      <c r="J18" s="112" t="str">
        <f t="shared" si="1"/>
        <v/>
      </c>
      <c r="K18" s="111" t="str">
        <f t="shared" si="2"/>
        <v/>
      </c>
    </row>
    <row r="19" spans="1:11" x14ac:dyDescent="0.2">
      <c r="A19" s="103" t="str">
        <f t="array" ref="A19">IFERROR(INDEX(apc[Discounts, memberships &amp; pre-payment agreements], MATCH(0,IF(ISBLANK(apc[Discounts, memberships &amp; pre-payment agreements]),1,COUNTIF($A$2:A18, apc[Discounts, memberships &amp; pre-payment agreements])), 0)),"")</f>
        <v/>
      </c>
      <c r="B19" s="104"/>
      <c r="C19" s="105"/>
      <c r="D19" s="106"/>
      <c r="E19" s="111" t="str">
        <f>IF($A19="","", COUNTIF(apc[Discounts, memberships &amp; pre-payment agreements], A19))</f>
        <v/>
      </c>
      <c r="F19" s="111" t="str">
        <f>IF($A19="","", SUMIF(apc[Discounts, memberships &amp; pre-payment agreements], $A19, apc[APC paid (£) including VAT if charged]))</f>
        <v/>
      </c>
      <c r="G19" s="111" t="str">
        <f>IF($A19="","", SUMIF(apc[Discounts, memberships &amp; pre-payment agreements], $A19, apc[Amount of APC charged to COAF grant (including VAT if charged) in £] ))</f>
        <v/>
      </c>
      <c r="H19" s="111" t="str">
        <f>IF($A19="","", SUMIF(apc[Discounts, memberships &amp; pre-payment agreements], $A19, apc[Amount of APC charged to RCUK OA fund (including VAT if charged) in £]))</f>
        <v/>
      </c>
      <c r="I19" s="112" t="str">
        <f t="shared" si="0"/>
        <v/>
      </c>
      <c r="J19" s="112" t="str">
        <f t="shared" si="1"/>
        <v/>
      </c>
      <c r="K19" s="111" t="str">
        <f t="shared" si="2"/>
        <v/>
      </c>
    </row>
    <row r="20" spans="1:11" x14ac:dyDescent="0.2">
      <c r="A20" s="103" t="str">
        <f t="array" ref="A20">IFERROR(INDEX(apc[Discounts, memberships &amp; pre-payment agreements], MATCH(0,IF(ISBLANK(apc[Discounts, memberships &amp; pre-payment agreements]),1,COUNTIF($A$2:A19, apc[Discounts, memberships &amp; pre-payment agreements])), 0)),"")</f>
        <v/>
      </c>
      <c r="B20" s="104"/>
      <c r="C20" s="105"/>
      <c r="D20" s="106"/>
      <c r="E20" s="111" t="str">
        <f>IF($A20="","", COUNTIF(apc[Discounts, memberships &amp; pre-payment agreements], A20))</f>
        <v/>
      </c>
      <c r="F20" s="111" t="str">
        <f>IF($A20="","", SUMIF(apc[Discounts, memberships &amp; pre-payment agreements], $A20, apc[APC paid (£) including VAT if charged]))</f>
        <v/>
      </c>
      <c r="G20" s="111" t="str">
        <f>IF($A20="","", SUMIF(apc[Discounts, memberships &amp; pre-payment agreements], $A20, apc[Amount of APC charged to COAF grant (including VAT if charged) in £] ))</f>
        <v/>
      </c>
      <c r="H20" s="111" t="str">
        <f>IF($A20="","", SUMIF(apc[Discounts, memberships &amp; pre-payment agreements], $A20, apc[Amount of APC charged to RCUK OA fund (including VAT if charged) in £]))</f>
        <v/>
      </c>
      <c r="I20" s="112" t="str">
        <f t="shared" si="0"/>
        <v/>
      </c>
      <c r="J20" s="112" t="str">
        <f t="shared" si="1"/>
        <v/>
      </c>
      <c r="K20" s="111" t="str">
        <f t="shared" si="2"/>
        <v/>
      </c>
    </row>
    <row r="21" spans="1:11" x14ac:dyDescent="0.2">
      <c r="A21" s="103" t="str">
        <f t="array" ref="A21">IFERROR(INDEX(apc[Discounts, memberships &amp; pre-payment agreements], MATCH(0,IF(ISBLANK(apc[Discounts, memberships &amp; pre-payment agreements]),1,COUNTIF($A$2:A20, apc[Discounts, memberships &amp; pre-payment agreements])), 0)),"")</f>
        <v/>
      </c>
      <c r="B21" s="104"/>
      <c r="C21" s="105"/>
      <c r="D21" s="106"/>
      <c r="E21" s="111" t="str">
        <f>IF($A21="","", COUNTIF(apc[Discounts, memberships &amp; pre-payment agreements], A21))</f>
        <v/>
      </c>
      <c r="F21" s="111" t="str">
        <f>IF($A21="","", SUMIF(apc[Discounts, memberships &amp; pre-payment agreements], $A21, apc[APC paid (£) including VAT if charged]))</f>
        <v/>
      </c>
      <c r="G21" s="111" t="str">
        <f>IF($A21="","", SUMIF(apc[Discounts, memberships &amp; pre-payment agreements], $A21, apc[Amount of APC charged to COAF grant (including VAT if charged) in £] ))</f>
        <v/>
      </c>
      <c r="H21" s="111" t="str">
        <f>IF($A21="","", SUMIF(apc[Discounts, memberships &amp; pre-payment agreements], $A21, apc[Amount of APC charged to RCUK OA fund (including VAT if charged) in £]))</f>
        <v/>
      </c>
      <c r="I21" s="112" t="str">
        <f t="shared" si="0"/>
        <v/>
      </c>
      <c r="J21" s="112" t="str">
        <f t="shared" si="1"/>
        <v/>
      </c>
      <c r="K21" s="111" t="str">
        <f t="shared" si="2"/>
        <v/>
      </c>
    </row>
    <row r="22" spans="1:11" x14ac:dyDescent="0.2">
      <c r="A22" s="103" t="str">
        <f t="array" ref="A22">IFERROR(INDEX(apc[Discounts, memberships &amp; pre-payment agreements], MATCH(0,IF(ISBLANK(apc[Discounts, memberships &amp; pre-payment agreements]),1,COUNTIF($A$2:A21, apc[Discounts, memberships &amp; pre-payment agreements])), 0)),"")</f>
        <v/>
      </c>
      <c r="B22" s="104"/>
      <c r="C22" s="105"/>
      <c r="D22" s="106"/>
      <c r="E22" s="111" t="str">
        <f>IF($A22="","", COUNTIF(apc[Discounts, memberships &amp; pre-payment agreements], A22))</f>
        <v/>
      </c>
      <c r="F22" s="111" t="str">
        <f>IF($A22="","", SUMIF(apc[Discounts, memberships &amp; pre-payment agreements], $A22, apc[APC paid (£) including VAT if charged]))</f>
        <v/>
      </c>
      <c r="G22" s="111" t="str">
        <f>IF($A22="","", SUMIF(apc[Discounts, memberships &amp; pre-payment agreements], $A22, apc[Amount of APC charged to COAF grant (including VAT if charged) in £] ))</f>
        <v/>
      </c>
      <c r="H22" s="111" t="str">
        <f>IF($A22="","", SUMIF(apc[Discounts, memberships &amp; pre-payment agreements], $A22, apc[Amount of APC charged to RCUK OA fund (including VAT if charged) in £]))</f>
        <v/>
      </c>
      <c r="I22" s="112" t="str">
        <f t="shared" si="0"/>
        <v/>
      </c>
      <c r="J22" s="112" t="str">
        <f t="shared" si="1"/>
        <v/>
      </c>
      <c r="K22" s="111" t="str">
        <f t="shared" si="2"/>
        <v/>
      </c>
    </row>
    <row r="23" spans="1:11" x14ac:dyDescent="0.2">
      <c r="A23" s="103" t="str">
        <f t="array" ref="A23">IFERROR(INDEX(apc[Discounts, memberships &amp; pre-payment agreements], MATCH(0,IF(ISBLANK(apc[Discounts, memberships &amp; pre-payment agreements]),1,COUNTIF($A$2:A22, apc[Discounts, memberships &amp; pre-payment agreements])), 0)),"")</f>
        <v/>
      </c>
      <c r="B23" s="104"/>
      <c r="C23" s="105"/>
      <c r="D23" s="106"/>
      <c r="E23" s="111" t="str">
        <f>IF($A23="","", COUNTIF(apc[Discounts, memberships &amp; pre-payment agreements], A23))</f>
        <v/>
      </c>
      <c r="F23" s="111" t="str">
        <f>IF($A23="","", SUMIF(apc[Discounts, memberships &amp; pre-payment agreements], $A23, apc[APC paid (£) including VAT if charged]))</f>
        <v/>
      </c>
      <c r="G23" s="111" t="str">
        <f>IF($A23="","", SUMIF(apc[Discounts, memberships &amp; pre-payment agreements], $A23, apc[Amount of APC charged to COAF grant (including VAT if charged) in £] ))</f>
        <v/>
      </c>
      <c r="H23" s="111" t="str">
        <f>IF($A23="","", SUMIF(apc[Discounts, memberships &amp; pre-payment agreements], $A23, apc[Amount of APC charged to RCUK OA fund (including VAT if charged) in £]))</f>
        <v/>
      </c>
      <c r="I23" s="112" t="str">
        <f t="shared" si="0"/>
        <v/>
      </c>
      <c r="J23" s="112" t="str">
        <f t="shared" si="1"/>
        <v/>
      </c>
      <c r="K23" s="111" t="str">
        <f t="shared" si="2"/>
        <v/>
      </c>
    </row>
    <row r="24" spans="1:11" x14ac:dyDescent="0.2">
      <c r="A24" s="103" t="str">
        <f t="array" ref="A24">IFERROR(INDEX(apc[Discounts, memberships &amp; pre-payment agreements], MATCH(0,IF(ISBLANK(apc[Discounts, memberships &amp; pre-payment agreements]),1,COUNTIF($A$2:A23, apc[Discounts, memberships &amp; pre-payment agreements])), 0)),"")</f>
        <v/>
      </c>
      <c r="B24" s="104"/>
      <c r="C24" s="105"/>
      <c r="D24" s="106"/>
      <c r="E24" s="111" t="str">
        <f>IF($A24="","", COUNTIF(apc[Discounts, memberships &amp; pre-payment agreements], A24))</f>
        <v/>
      </c>
      <c r="F24" s="111" t="str">
        <f>IF($A24="","", SUMIF(apc[Discounts, memberships &amp; pre-payment agreements], $A24, apc[APC paid (£) including VAT if charged]))</f>
        <v/>
      </c>
      <c r="G24" s="111" t="str">
        <f>IF($A24="","", SUMIF(apc[Discounts, memberships &amp; pre-payment agreements], $A24, apc[Amount of APC charged to COAF grant (including VAT if charged) in £] ))</f>
        <v/>
      </c>
      <c r="H24" s="111" t="str">
        <f>IF($A24="","", SUMIF(apc[Discounts, memberships &amp; pre-payment agreements], $A24, apc[Amount of APC charged to RCUK OA fund (including VAT if charged) in £]))</f>
        <v/>
      </c>
      <c r="I24" s="112" t="str">
        <f t="shared" si="0"/>
        <v/>
      </c>
      <c r="J24" s="112" t="str">
        <f t="shared" si="1"/>
        <v/>
      </c>
      <c r="K24" s="111" t="str">
        <f t="shared" si="2"/>
        <v/>
      </c>
    </row>
    <row r="25" spans="1:11" x14ac:dyDescent="0.2">
      <c r="A25" s="103" t="str">
        <f t="array" ref="A25">IFERROR(INDEX(apc[Discounts, memberships &amp; pre-payment agreements], MATCH(0,IF(ISBLANK(apc[Discounts, memberships &amp; pre-payment agreements]),1,COUNTIF($A$2:A24, apc[Discounts, memberships &amp; pre-payment agreements])), 0)),"")</f>
        <v/>
      </c>
      <c r="B25" s="104"/>
      <c r="C25" s="105"/>
      <c r="D25" s="106"/>
      <c r="E25" s="111" t="str">
        <f>IF($A25="","", COUNTIF(apc[Discounts, memberships &amp; pre-payment agreements], A25))</f>
        <v/>
      </c>
      <c r="F25" s="111" t="str">
        <f>IF($A25="","", SUMIF(apc[Discounts, memberships &amp; pre-payment agreements], $A25, apc[APC paid (£) including VAT if charged]))</f>
        <v/>
      </c>
      <c r="G25" s="111" t="str">
        <f>IF($A25="","", SUMIF(apc[Discounts, memberships &amp; pre-payment agreements], $A25, apc[Amount of APC charged to COAF grant (including VAT if charged) in £] ))</f>
        <v/>
      </c>
      <c r="H25" s="111" t="str">
        <f>IF($A25="","", SUMIF(apc[Discounts, memberships &amp; pre-payment agreements], $A25, apc[Amount of APC charged to RCUK OA fund (including VAT if charged) in £]))</f>
        <v/>
      </c>
      <c r="I25" s="112" t="str">
        <f t="shared" si="0"/>
        <v/>
      </c>
      <c r="J25" s="112" t="str">
        <f t="shared" si="1"/>
        <v/>
      </c>
      <c r="K25" s="111" t="str">
        <f t="shared" si="2"/>
        <v/>
      </c>
    </row>
    <row r="26" spans="1:11" x14ac:dyDescent="0.2">
      <c r="A26" s="103" t="str">
        <f t="array" ref="A26">IFERROR(INDEX(apc[Discounts, memberships &amp; pre-payment agreements], MATCH(0,IF(ISBLANK(apc[Discounts, memberships &amp; pre-payment agreements]),1,COUNTIF($A$2:A25, apc[Discounts, memberships &amp; pre-payment agreements])), 0)),"")</f>
        <v/>
      </c>
      <c r="B26" s="104"/>
      <c r="C26" s="105"/>
      <c r="D26" s="106"/>
      <c r="E26" s="111" t="str">
        <f>IF($A26="","", COUNTIF(apc[Discounts, memberships &amp; pre-payment agreements], A26))</f>
        <v/>
      </c>
      <c r="F26" s="111" t="str">
        <f>IF($A26="","", SUMIF(apc[Discounts, memberships &amp; pre-payment agreements], $A26, apc[APC paid (£) including VAT if charged]))</f>
        <v/>
      </c>
      <c r="G26" s="111" t="str">
        <f>IF($A26="","", SUMIF(apc[Discounts, memberships &amp; pre-payment agreements], $A26, apc[Amount of APC charged to COAF grant (including VAT if charged) in £] ))</f>
        <v/>
      </c>
      <c r="H26" s="111" t="str">
        <f>IF($A26="","", SUMIF(apc[Discounts, memberships &amp; pre-payment agreements], $A26, apc[Amount of APC charged to RCUK OA fund (including VAT if charged) in £]))</f>
        <v/>
      </c>
      <c r="I26" s="112" t="str">
        <f t="shared" si="0"/>
        <v/>
      </c>
      <c r="J26" s="112" t="str">
        <f t="shared" si="1"/>
        <v/>
      </c>
      <c r="K26" s="111" t="str">
        <f t="shared" si="2"/>
        <v/>
      </c>
    </row>
    <row r="27" spans="1:11" x14ac:dyDescent="0.2">
      <c r="A27" s="103" t="str">
        <f t="array" ref="A27">IFERROR(INDEX(apc[Discounts, memberships &amp; pre-payment agreements], MATCH(0,IF(ISBLANK(apc[Discounts, memberships &amp; pre-payment agreements]),1,COUNTIF($A$2:A26, apc[Discounts, memberships &amp; pre-payment agreements])), 0)),"")</f>
        <v/>
      </c>
      <c r="B27" s="104"/>
      <c r="C27" s="105"/>
      <c r="D27" s="106"/>
      <c r="E27" s="111" t="str">
        <f>IF($A27="","", COUNTIF(apc[Discounts, memberships &amp; pre-payment agreements], A27))</f>
        <v/>
      </c>
      <c r="F27" s="111" t="str">
        <f>IF($A27="","", SUMIF(apc[Discounts, memberships &amp; pre-payment agreements], $A27, apc[APC paid (£) including VAT if charged]))</f>
        <v/>
      </c>
      <c r="G27" s="111" t="str">
        <f>IF($A27="","", SUMIF(apc[Discounts, memberships &amp; pre-payment agreements], $A27, apc[Amount of APC charged to COAF grant (including VAT if charged) in £] ))</f>
        <v/>
      </c>
      <c r="H27" s="111" t="str">
        <f>IF($A27="","", SUMIF(apc[Discounts, memberships &amp; pre-payment agreements], $A27, apc[Amount of APC charged to RCUK OA fund (including VAT if charged) in £]))</f>
        <v/>
      </c>
      <c r="I27" s="112" t="str">
        <f t="shared" si="0"/>
        <v/>
      </c>
      <c r="J27" s="112" t="str">
        <f t="shared" si="1"/>
        <v/>
      </c>
      <c r="K27" s="111" t="str">
        <f t="shared" si="2"/>
        <v/>
      </c>
    </row>
    <row r="28" spans="1:11" x14ac:dyDescent="0.2">
      <c r="A28" s="103" t="str">
        <f t="array" ref="A28">IFERROR(INDEX(apc[Discounts, memberships &amp; pre-payment agreements], MATCH(0,IF(ISBLANK(apc[Discounts, memberships &amp; pre-payment agreements]),1,COUNTIF($A$2:A27, apc[Discounts, memberships &amp; pre-payment agreements])), 0)),"")</f>
        <v/>
      </c>
      <c r="B28" s="104"/>
      <c r="C28" s="105"/>
      <c r="D28" s="106"/>
      <c r="E28" s="111" t="str">
        <f>IF($A28="","", COUNTIF(apc[Discounts, memberships &amp; pre-payment agreements], A28))</f>
        <v/>
      </c>
      <c r="F28" s="111" t="str">
        <f>IF($A28="","", SUMIF(apc[Discounts, memberships &amp; pre-payment agreements], $A28, apc[APC paid (£) including VAT if charged]))</f>
        <v/>
      </c>
      <c r="G28" s="111" t="str">
        <f>IF($A28="","", SUMIF(apc[Discounts, memberships &amp; pre-payment agreements], $A28, apc[Amount of APC charged to COAF grant (including VAT if charged) in £] ))</f>
        <v/>
      </c>
      <c r="H28" s="111" t="str">
        <f>IF($A28="","", SUMIF(apc[Discounts, memberships &amp; pre-payment agreements], $A28, apc[Amount of APC charged to RCUK OA fund (including VAT if charged) in £]))</f>
        <v/>
      </c>
      <c r="I28" s="112" t="str">
        <f t="shared" si="0"/>
        <v/>
      </c>
      <c r="J28" s="112" t="str">
        <f t="shared" si="1"/>
        <v/>
      </c>
      <c r="K28" s="111" t="str">
        <f t="shared" si="2"/>
        <v/>
      </c>
    </row>
    <row r="29" spans="1:11" x14ac:dyDescent="0.2">
      <c r="A29" s="103" t="str">
        <f t="array" ref="A29">IFERROR(INDEX(apc[Discounts, memberships &amp; pre-payment agreements], MATCH(0,IF(ISBLANK(apc[Discounts, memberships &amp; pre-payment agreements]),1,COUNTIF($A$2:A28, apc[Discounts, memberships &amp; pre-payment agreements])), 0)),"")</f>
        <v/>
      </c>
      <c r="B29" s="104"/>
      <c r="C29" s="105"/>
      <c r="D29" s="106"/>
      <c r="E29" s="111" t="str">
        <f>IF($A29="","", COUNTIF(apc[Discounts, memberships &amp; pre-payment agreements], A29))</f>
        <v/>
      </c>
      <c r="F29" s="111" t="str">
        <f>IF($A29="","", SUMIF(apc[Discounts, memberships &amp; pre-payment agreements], $A29, apc[APC paid (£) including VAT if charged]))</f>
        <v/>
      </c>
      <c r="G29" s="111" t="str">
        <f>IF($A29="","", SUMIF(apc[Discounts, memberships &amp; pre-payment agreements], $A29, apc[Amount of APC charged to COAF grant (including VAT if charged) in £] ))</f>
        <v/>
      </c>
      <c r="H29" s="111" t="str">
        <f>IF($A29="","", SUMIF(apc[Discounts, memberships &amp; pre-payment agreements], $A29, apc[Amount of APC charged to RCUK OA fund (including VAT if charged) in £]))</f>
        <v/>
      </c>
      <c r="I29" s="112" t="str">
        <f t="shared" si="0"/>
        <v/>
      </c>
      <c r="J29" s="112" t="str">
        <f t="shared" si="1"/>
        <v/>
      </c>
      <c r="K29" s="111" t="str">
        <f t="shared" si="2"/>
        <v/>
      </c>
    </row>
    <row r="30" spans="1:11" x14ac:dyDescent="0.2">
      <c r="A30" s="103" t="str">
        <f t="array" ref="A30">IFERROR(INDEX(apc[Discounts, memberships &amp; pre-payment agreements], MATCH(0,IF(ISBLANK(apc[Discounts, memberships &amp; pre-payment agreements]),1,COUNTIF($A$2:A29, apc[Discounts, memberships &amp; pre-payment agreements])), 0)),"")</f>
        <v/>
      </c>
      <c r="B30" s="104"/>
      <c r="C30" s="105"/>
      <c r="D30" s="106"/>
      <c r="E30" s="111" t="str">
        <f>IF($A30="","", COUNTIF(apc[Discounts, memberships &amp; pre-payment agreements], A30))</f>
        <v/>
      </c>
      <c r="F30" s="111" t="str">
        <f>IF($A30="","", SUMIF(apc[Discounts, memberships &amp; pre-payment agreements], $A30, apc[APC paid (£) including VAT if charged]))</f>
        <v/>
      </c>
      <c r="G30" s="111" t="str">
        <f>IF($A30="","", SUMIF(apc[Discounts, memberships &amp; pre-payment agreements], $A30, apc[Amount of APC charged to COAF grant (including VAT if charged) in £] ))</f>
        <v/>
      </c>
      <c r="H30" s="111" t="str">
        <f>IF($A30="","", SUMIF(apc[Discounts, memberships &amp; pre-payment agreements], $A30, apc[Amount of APC charged to RCUK OA fund (including VAT if charged) in £]))</f>
        <v/>
      </c>
      <c r="I30" s="112" t="str">
        <f t="shared" si="0"/>
        <v/>
      </c>
      <c r="J30" s="112" t="str">
        <f t="shared" si="1"/>
        <v/>
      </c>
      <c r="K30" s="111" t="str">
        <f t="shared" si="2"/>
        <v/>
      </c>
    </row>
    <row r="31" spans="1:11" x14ac:dyDescent="0.2">
      <c r="A31" s="103" t="str">
        <f t="array" ref="A31">IFERROR(INDEX(apc[Discounts, memberships &amp; pre-payment agreements], MATCH(0,IF(ISBLANK(apc[Discounts, memberships &amp; pre-payment agreements]),1,COUNTIF($A$2:A30, apc[Discounts, memberships &amp; pre-payment agreements])), 0)),"")</f>
        <v/>
      </c>
      <c r="B31" s="104"/>
      <c r="C31" s="105"/>
      <c r="D31" s="106"/>
      <c r="E31" s="111" t="str">
        <f>IF($A31="","", COUNTIF(apc[Discounts, memberships &amp; pre-payment agreements], A31))</f>
        <v/>
      </c>
      <c r="F31" s="111" t="str">
        <f>IF($A31="","", SUMIF(apc[Discounts, memberships &amp; pre-payment agreements], $A31, apc[APC paid (£) including VAT if charged]))</f>
        <v/>
      </c>
      <c r="G31" s="111" t="str">
        <f>IF($A31="","", SUMIF(apc[Discounts, memberships &amp; pre-payment agreements], $A31, apc[Amount of APC charged to COAF grant (including VAT if charged) in £] ))</f>
        <v/>
      </c>
      <c r="H31" s="111" t="str">
        <f>IF($A31="","", SUMIF(apc[Discounts, memberships &amp; pre-payment agreements], $A31, apc[Amount of APC charged to RCUK OA fund (including VAT if charged) in £]))</f>
        <v/>
      </c>
      <c r="I31" s="112" t="str">
        <f t="shared" si="0"/>
        <v/>
      </c>
      <c r="J31" s="112" t="str">
        <f t="shared" si="1"/>
        <v/>
      </c>
      <c r="K31" s="111" t="str">
        <f t="shared" si="2"/>
        <v/>
      </c>
    </row>
    <row r="32" spans="1:11" x14ac:dyDescent="0.2">
      <c r="A32" s="103" t="str">
        <f t="array" ref="A32">IFERROR(INDEX(apc[Discounts, memberships &amp; pre-payment agreements], MATCH(0,IF(ISBLANK(apc[Discounts, memberships &amp; pre-payment agreements]),1,COUNTIF($A$2:A31, apc[Discounts, memberships &amp; pre-payment agreements])), 0)),"")</f>
        <v/>
      </c>
      <c r="B32" s="104"/>
      <c r="C32" s="105"/>
      <c r="D32" s="106"/>
      <c r="E32" s="111" t="str">
        <f>IF($A32="","", COUNTIF(apc[Discounts, memberships &amp; pre-payment agreements], A32))</f>
        <v/>
      </c>
      <c r="F32" s="111" t="str">
        <f>IF($A32="","", SUMIF(apc[Discounts, memberships &amp; pre-payment agreements], $A32, apc[APC paid (£) including VAT if charged]))</f>
        <v/>
      </c>
      <c r="G32" s="111" t="str">
        <f>IF($A32="","", SUMIF(apc[Discounts, memberships &amp; pre-payment agreements], $A32, apc[Amount of APC charged to COAF grant (including VAT if charged) in £] ))</f>
        <v/>
      </c>
      <c r="H32" s="111" t="str">
        <f>IF($A32="","", SUMIF(apc[Discounts, memberships &amp; pre-payment agreements], $A32, apc[Amount of APC charged to RCUK OA fund (including VAT if charged) in £]))</f>
        <v/>
      </c>
      <c r="I32" s="112" t="str">
        <f t="shared" si="0"/>
        <v/>
      </c>
      <c r="J32" s="112" t="str">
        <f t="shared" si="1"/>
        <v/>
      </c>
      <c r="K32" s="111" t="str">
        <f t="shared" si="2"/>
        <v/>
      </c>
    </row>
    <row r="33" spans="1:11" x14ac:dyDescent="0.2">
      <c r="A33" s="103" t="str">
        <f t="array" ref="A33">IFERROR(INDEX(apc[Discounts, memberships &amp; pre-payment agreements], MATCH(0,IF(ISBLANK(apc[Discounts, memberships &amp; pre-payment agreements]),1,COUNTIF($A$2:A32, apc[Discounts, memberships &amp; pre-payment agreements])), 0)),"")</f>
        <v/>
      </c>
      <c r="B33" s="104"/>
      <c r="C33" s="105"/>
      <c r="D33" s="106"/>
      <c r="E33" s="111" t="str">
        <f>IF($A33="","", COUNTIF(apc[Discounts, memberships &amp; pre-payment agreements], A33))</f>
        <v/>
      </c>
      <c r="F33" s="111" t="str">
        <f>IF($A33="","", SUMIF(apc[Discounts, memberships &amp; pre-payment agreements], $A33, apc[APC paid (£) including VAT if charged]))</f>
        <v/>
      </c>
      <c r="G33" s="111" t="str">
        <f>IF($A33="","", SUMIF(apc[Discounts, memberships &amp; pre-payment agreements], $A33, apc[Amount of APC charged to COAF grant (including VAT if charged) in £] ))</f>
        <v/>
      </c>
      <c r="H33" s="111" t="str">
        <f>IF($A33="","", SUMIF(apc[Discounts, memberships &amp; pre-payment agreements], $A33, apc[Amount of APC charged to RCUK OA fund (including VAT if charged) in £]))</f>
        <v/>
      </c>
      <c r="I33" s="112" t="str">
        <f t="shared" si="0"/>
        <v/>
      </c>
      <c r="J33" s="112" t="str">
        <f t="shared" si="1"/>
        <v/>
      </c>
      <c r="K33" s="111" t="str">
        <f t="shared" si="2"/>
        <v/>
      </c>
    </row>
    <row r="34" spans="1:11" x14ac:dyDescent="0.2">
      <c r="A34" s="103" t="str">
        <f t="array" ref="A34">IFERROR(INDEX(apc[Discounts, memberships &amp; pre-payment agreements], MATCH(0,IF(ISBLANK(apc[Discounts, memberships &amp; pre-payment agreements]),1,COUNTIF($A$2:A33, apc[Discounts, memberships &amp; pre-payment agreements])), 0)),"")</f>
        <v/>
      </c>
      <c r="B34" s="104"/>
      <c r="C34" s="105"/>
      <c r="D34" s="106"/>
      <c r="E34" s="111" t="str">
        <f>IF($A34="","", COUNTIF(apc[Discounts, memberships &amp; pre-payment agreements], A34))</f>
        <v/>
      </c>
      <c r="F34" s="111" t="str">
        <f>IF($A34="","", SUMIF(apc[Discounts, memberships &amp; pre-payment agreements], $A34, apc[APC paid (£) including VAT if charged]))</f>
        <v/>
      </c>
      <c r="G34" s="111" t="str">
        <f>IF($A34="","", SUMIF(apc[Discounts, memberships &amp; pre-payment agreements], $A34, apc[Amount of APC charged to COAF grant (including VAT if charged) in £] ))</f>
        <v/>
      </c>
      <c r="H34" s="111" t="str">
        <f>IF($A34="","", SUMIF(apc[Discounts, memberships &amp; pre-payment agreements], $A34, apc[Amount of APC charged to RCUK OA fund (including VAT if charged) in £]))</f>
        <v/>
      </c>
      <c r="I34" s="112" t="str">
        <f t="shared" si="0"/>
        <v/>
      </c>
      <c r="J34" s="112" t="str">
        <f t="shared" si="1"/>
        <v/>
      </c>
      <c r="K34" s="111" t="str">
        <f t="shared" si="2"/>
        <v/>
      </c>
    </row>
    <row r="35" spans="1:11" x14ac:dyDescent="0.2">
      <c r="A35" s="103" t="str">
        <f t="array" ref="A35">IFERROR(INDEX(apc[Discounts, memberships &amp; pre-payment agreements], MATCH(0,IF(ISBLANK(apc[Discounts, memberships &amp; pre-payment agreements]),1,COUNTIF($A$2:A34, apc[Discounts, memberships &amp; pre-payment agreements])), 0)),"")</f>
        <v/>
      </c>
      <c r="B35" s="104"/>
      <c r="C35" s="105"/>
      <c r="D35" s="106"/>
      <c r="E35" s="111" t="str">
        <f>IF($A35="","", COUNTIF(apc[Discounts, memberships &amp; pre-payment agreements], A35))</f>
        <v/>
      </c>
      <c r="F35" s="111" t="str">
        <f>IF($A35="","", SUMIF(apc[Discounts, memberships &amp; pre-payment agreements], $A35, apc[APC paid (£) including VAT if charged]))</f>
        <v/>
      </c>
      <c r="G35" s="111" t="str">
        <f>IF($A35="","", SUMIF(apc[Discounts, memberships &amp; pre-payment agreements], $A35, apc[Amount of APC charged to COAF grant (including VAT if charged) in £] ))</f>
        <v/>
      </c>
      <c r="H35" s="111" t="str">
        <f>IF($A35="","", SUMIF(apc[Discounts, memberships &amp; pre-payment agreements], $A35, apc[Amount of APC charged to RCUK OA fund (including VAT if charged) in £]))</f>
        <v/>
      </c>
      <c r="I35" s="112" t="str">
        <f t="shared" si="0"/>
        <v/>
      </c>
      <c r="J35" s="112" t="str">
        <f t="shared" si="1"/>
        <v/>
      </c>
      <c r="K35" s="111" t="str">
        <f t="shared" si="2"/>
        <v/>
      </c>
    </row>
    <row r="36" spans="1:11" x14ac:dyDescent="0.2">
      <c r="A36" s="103" t="str">
        <f t="array" ref="A36">IFERROR(INDEX(apc[Discounts, memberships &amp; pre-payment agreements], MATCH(0,IF(ISBLANK(apc[Discounts, memberships &amp; pre-payment agreements]),1,COUNTIF($A$2:A35, apc[Discounts, memberships &amp; pre-payment agreements])), 0)),"")</f>
        <v/>
      </c>
      <c r="B36" s="104"/>
      <c r="C36" s="105"/>
      <c r="D36" s="106"/>
      <c r="E36" s="111" t="str">
        <f>IF($A36="","", COUNTIF(apc[Discounts, memberships &amp; pre-payment agreements], A36))</f>
        <v/>
      </c>
      <c r="F36" s="111" t="str">
        <f>IF($A36="","", SUMIF(apc[Discounts, memberships &amp; pre-payment agreements], $A36, apc[APC paid (£) including VAT if charged]))</f>
        <v/>
      </c>
      <c r="G36" s="111" t="str">
        <f>IF($A36="","", SUMIF(apc[Discounts, memberships &amp; pre-payment agreements], $A36, apc[Amount of APC charged to COAF grant (including VAT if charged) in £] ))</f>
        <v/>
      </c>
      <c r="H36" s="111" t="str">
        <f>IF($A36="","", SUMIF(apc[Discounts, memberships &amp; pre-payment agreements], $A36, apc[Amount of APC charged to RCUK OA fund (including VAT if charged) in £]))</f>
        <v/>
      </c>
      <c r="I36" s="112" t="str">
        <f t="shared" si="0"/>
        <v/>
      </c>
      <c r="J36" s="112" t="str">
        <f t="shared" si="1"/>
        <v/>
      </c>
      <c r="K36" s="111" t="str">
        <f t="shared" si="2"/>
        <v/>
      </c>
    </row>
    <row r="37" spans="1:11" x14ac:dyDescent="0.2">
      <c r="A37" s="103" t="str">
        <f t="array" ref="A37">IFERROR(INDEX(apc[Discounts, memberships &amp; pre-payment agreements], MATCH(0,IF(ISBLANK(apc[Discounts, memberships &amp; pre-payment agreements]),1,COUNTIF($A$2:A36, apc[Discounts, memberships &amp; pre-payment agreements])), 0)),"")</f>
        <v/>
      </c>
      <c r="B37" s="104"/>
      <c r="C37" s="105"/>
      <c r="D37" s="106"/>
      <c r="E37" s="111" t="str">
        <f>IF($A37="","", COUNTIF(apc[Discounts, memberships &amp; pre-payment agreements], A37))</f>
        <v/>
      </c>
      <c r="F37" s="111" t="str">
        <f>IF($A37="","", SUMIF(apc[Discounts, memberships &amp; pre-payment agreements], $A37, apc[APC paid (£) including VAT if charged]))</f>
        <v/>
      </c>
      <c r="G37" s="111" t="str">
        <f>IF($A37="","", SUMIF(apc[Discounts, memberships &amp; pre-payment agreements], $A37, apc[Amount of APC charged to COAF grant (including VAT if charged) in £] ))</f>
        <v/>
      </c>
      <c r="H37" s="111" t="str">
        <f>IF($A37="","", SUMIF(apc[Discounts, memberships &amp; pre-payment agreements], $A37, apc[Amount of APC charged to RCUK OA fund (including VAT if charged) in £]))</f>
        <v/>
      </c>
      <c r="I37" s="112" t="str">
        <f t="shared" si="0"/>
        <v/>
      </c>
      <c r="J37" s="112" t="str">
        <f t="shared" si="1"/>
        <v/>
      </c>
      <c r="K37" s="111" t="str">
        <f t="shared" si="2"/>
        <v/>
      </c>
    </row>
    <row r="38" spans="1:11" x14ac:dyDescent="0.2">
      <c r="A38" s="103" t="str">
        <f t="array" ref="A38">IFERROR(INDEX(apc[Discounts, memberships &amp; pre-payment agreements], MATCH(0,IF(ISBLANK(apc[Discounts, memberships &amp; pre-payment agreements]),1,COUNTIF($A$2:A37, apc[Discounts, memberships &amp; pre-payment agreements])), 0)),"")</f>
        <v/>
      </c>
      <c r="B38" s="104"/>
      <c r="C38" s="105"/>
      <c r="D38" s="106"/>
      <c r="E38" s="111" t="str">
        <f>IF($A38="","", COUNTIF(apc[Discounts, memberships &amp; pre-payment agreements], A38))</f>
        <v/>
      </c>
      <c r="F38" s="111" t="str">
        <f>IF($A38="","", SUMIF(apc[Discounts, memberships &amp; pre-payment agreements], $A38, apc[APC paid (£) including VAT if charged]))</f>
        <v/>
      </c>
      <c r="G38" s="111" t="str">
        <f>IF($A38="","", SUMIF(apc[Discounts, memberships &amp; pre-payment agreements], $A38, apc[Amount of APC charged to COAF grant (including VAT if charged) in £] ))</f>
        <v/>
      </c>
      <c r="H38" s="111" t="str">
        <f>IF($A38="","", SUMIF(apc[Discounts, memberships &amp; pre-payment agreements], $A38, apc[Amount of APC charged to RCUK OA fund (including VAT if charged) in £]))</f>
        <v/>
      </c>
      <c r="I38" s="112" t="str">
        <f t="shared" si="0"/>
        <v/>
      </c>
      <c r="J38" s="112" t="str">
        <f t="shared" si="1"/>
        <v/>
      </c>
      <c r="K38" s="111" t="str">
        <f t="shared" si="2"/>
        <v/>
      </c>
    </row>
    <row r="39" spans="1:11" x14ac:dyDescent="0.2">
      <c r="A39" s="103" t="str">
        <f t="array" ref="A39">IFERROR(INDEX(apc[Discounts, memberships &amp; pre-payment agreements], MATCH(0,IF(ISBLANK(apc[Discounts, memberships &amp; pre-payment agreements]),1,COUNTIF($A$2:A38, apc[Discounts, memberships &amp; pre-payment agreements])), 0)),"")</f>
        <v/>
      </c>
      <c r="B39" s="104"/>
      <c r="C39" s="105"/>
      <c r="D39" s="106"/>
      <c r="E39" s="111" t="str">
        <f>IF($A39="","", COUNTIF(apc[Discounts, memberships &amp; pre-payment agreements], A39))</f>
        <v/>
      </c>
      <c r="F39" s="111" t="str">
        <f>IF($A39="","", SUMIF(apc[Discounts, memberships &amp; pre-payment agreements], $A39, apc[APC paid (£) including VAT if charged]))</f>
        <v/>
      </c>
      <c r="G39" s="111" t="str">
        <f>IF($A39="","", SUMIF(apc[Discounts, memberships &amp; pre-payment agreements], $A39, apc[Amount of APC charged to COAF grant (including VAT if charged) in £] ))</f>
        <v/>
      </c>
      <c r="H39" s="111" t="str">
        <f>IF($A39="","", SUMIF(apc[Discounts, memberships &amp; pre-payment agreements], $A39, apc[Amount of APC charged to RCUK OA fund (including VAT if charged) in £]))</f>
        <v/>
      </c>
      <c r="I39" s="112" t="str">
        <f t="shared" si="0"/>
        <v/>
      </c>
      <c r="J39" s="112" t="str">
        <f t="shared" si="1"/>
        <v/>
      </c>
      <c r="K39" s="111" t="str">
        <f t="shared" si="2"/>
        <v/>
      </c>
    </row>
    <row r="40" spans="1:11" x14ac:dyDescent="0.2">
      <c r="A40" s="103" t="str">
        <f t="array" ref="A40">IFERROR(INDEX(apc[Discounts, memberships &amp; pre-payment agreements], MATCH(0,IF(ISBLANK(apc[Discounts, memberships &amp; pre-payment agreements]),1,COUNTIF($A$2:A39, apc[Discounts, memberships &amp; pre-payment agreements])), 0)),"")</f>
        <v/>
      </c>
      <c r="B40" s="104"/>
      <c r="C40" s="105"/>
      <c r="D40" s="106"/>
      <c r="E40" s="111" t="str">
        <f>IF($A40="","", COUNTIF(apc[Discounts, memberships &amp; pre-payment agreements], A40))</f>
        <v/>
      </c>
      <c r="F40" s="111" t="str">
        <f>IF($A40="","", SUMIF(apc[Discounts, memberships &amp; pre-payment agreements], $A40, apc[APC paid (£) including VAT if charged]))</f>
        <v/>
      </c>
      <c r="G40" s="111" t="str">
        <f>IF($A40="","", SUMIF(apc[Discounts, memberships &amp; pre-payment agreements], $A40, apc[Amount of APC charged to COAF grant (including VAT if charged) in £] ))</f>
        <v/>
      </c>
      <c r="H40" s="111" t="str">
        <f>IF($A40="","", SUMIF(apc[Discounts, memberships &amp; pre-payment agreements], $A40, apc[Amount of APC charged to RCUK OA fund (including VAT if charged) in £]))</f>
        <v/>
      </c>
      <c r="I40" s="112" t="str">
        <f t="shared" si="0"/>
        <v/>
      </c>
      <c r="J40" s="112" t="str">
        <f t="shared" si="1"/>
        <v/>
      </c>
      <c r="K40" s="111" t="str">
        <f t="shared" si="2"/>
        <v/>
      </c>
    </row>
    <row r="41" spans="1:11" x14ac:dyDescent="0.2">
      <c r="A41" s="103" t="str">
        <f t="array" ref="A41">IFERROR(INDEX(apc[Discounts, memberships &amp; pre-payment agreements], MATCH(0,IF(ISBLANK(apc[Discounts, memberships &amp; pre-payment agreements]),1,COUNTIF($A$2:A40, apc[Discounts, memberships &amp; pre-payment agreements])), 0)),"")</f>
        <v/>
      </c>
      <c r="B41" s="104"/>
      <c r="C41" s="105"/>
      <c r="D41" s="106"/>
      <c r="E41" s="111" t="str">
        <f>IF($A41="","", COUNTIF(apc[Discounts, memberships &amp; pre-payment agreements], A41))</f>
        <v/>
      </c>
      <c r="F41" s="111" t="str">
        <f>IF($A41="","", SUMIF(apc[Discounts, memberships &amp; pre-payment agreements], $A41, apc[APC paid (£) including VAT if charged]))</f>
        <v/>
      </c>
      <c r="G41" s="111" t="str">
        <f>IF($A41="","", SUMIF(apc[Discounts, memberships &amp; pre-payment agreements], $A41, apc[Amount of APC charged to COAF grant (including VAT if charged) in £] ))</f>
        <v/>
      </c>
      <c r="H41" s="111" t="str">
        <f>IF($A41="","", SUMIF(apc[Discounts, memberships &amp; pre-payment agreements], $A41, apc[Amount of APC charged to RCUK OA fund (including VAT if charged) in £]))</f>
        <v/>
      </c>
      <c r="I41" s="112" t="str">
        <f t="shared" si="0"/>
        <v/>
      </c>
      <c r="J41" s="112" t="str">
        <f t="shared" si="1"/>
        <v/>
      </c>
      <c r="K41" s="111" t="str">
        <f t="shared" si="2"/>
        <v/>
      </c>
    </row>
    <row r="42" spans="1:11" x14ac:dyDescent="0.2">
      <c r="A42" s="103" t="str">
        <f t="array" ref="A42">IFERROR(INDEX(apc[Discounts, memberships &amp; pre-payment agreements], MATCH(0,IF(ISBLANK(apc[Discounts, memberships &amp; pre-payment agreements]),1,COUNTIF($A$2:A41, apc[Discounts, memberships &amp; pre-payment agreements])), 0)),"")</f>
        <v/>
      </c>
      <c r="B42" s="104"/>
      <c r="C42" s="105"/>
      <c r="D42" s="106"/>
      <c r="E42" s="111" t="str">
        <f>IF($A42="","", COUNTIF(apc[Discounts, memberships &amp; pre-payment agreements], A42))</f>
        <v/>
      </c>
      <c r="F42" s="111" t="str">
        <f>IF($A42="","", SUMIF(apc[Discounts, memberships &amp; pre-payment agreements], $A42, apc[APC paid (£) including VAT if charged]))</f>
        <v/>
      </c>
      <c r="G42" s="111" t="str">
        <f>IF($A42="","", SUMIF(apc[Discounts, memberships &amp; pre-payment agreements], $A42, apc[Amount of APC charged to COAF grant (including VAT if charged) in £] ))</f>
        <v/>
      </c>
      <c r="H42" s="111" t="str">
        <f>IF($A42="","", SUMIF(apc[Discounts, memberships &amp; pre-payment agreements], $A42, apc[Amount of APC charged to RCUK OA fund (including VAT if charged) in £]))</f>
        <v/>
      </c>
      <c r="I42" s="112" t="str">
        <f t="shared" si="0"/>
        <v/>
      </c>
      <c r="J42" s="112" t="str">
        <f t="shared" si="1"/>
        <v/>
      </c>
      <c r="K42" s="111" t="str">
        <f t="shared" si="2"/>
        <v/>
      </c>
    </row>
    <row r="43" spans="1:11" x14ac:dyDescent="0.2">
      <c r="A43" s="103" t="str">
        <f t="array" ref="A43">IFERROR(INDEX(apc[Discounts, memberships &amp; pre-payment agreements], MATCH(0,IF(ISBLANK(apc[Discounts, memberships &amp; pre-payment agreements]),1,COUNTIF($A$2:A42, apc[Discounts, memberships &amp; pre-payment agreements])), 0)),"")</f>
        <v/>
      </c>
      <c r="B43" s="104"/>
      <c r="C43" s="105"/>
      <c r="D43" s="106"/>
      <c r="E43" s="111" t="str">
        <f>IF($A43="","", COUNTIF(apc[Discounts, memberships &amp; pre-payment agreements], A43))</f>
        <v/>
      </c>
      <c r="F43" s="111" t="str">
        <f>IF($A43="","", SUMIF(apc[Discounts, memberships &amp; pre-payment agreements], $A43, apc[APC paid (£) including VAT if charged]))</f>
        <v/>
      </c>
      <c r="G43" s="111" t="str">
        <f>IF($A43="","", SUMIF(apc[Discounts, memberships &amp; pre-payment agreements], $A43, apc[Amount of APC charged to COAF grant (including VAT if charged) in £] ))</f>
        <v/>
      </c>
      <c r="H43" s="111" t="str">
        <f>IF($A43="","", SUMIF(apc[Discounts, memberships &amp; pre-payment agreements], $A43, apc[Amount of APC charged to RCUK OA fund (including VAT if charged) in £]))</f>
        <v/>
      </c>
      <c r="I43" s="112" t="str">
        <f t="shared" si="0"/>
        <v/>
      </c>
      <c r="J43" s="112" t="str">
        <f t="shared" si="1"/>
        <v/>
      </c>
      <c r="K43" s="111" t="str">
        <f t="shared" si="2"/>
        <v/>
      </c>
    </row>
    <row r="44" spans="1:11" x14ac:dyDescent="0.2">
      <c r="A44" s="103" t="str">
        <f t="array" ref="A44">IFERROR(INDEX(apc[Discounts, memberships &amp; pre-payment agreements], MATCH(0,IF(ISBLANK(apc[Discounts, memberships &amp; pre-payment agreements]),1,COUNTIF($A$2:A43, apc[Discounts, memberships &amp; pre-payment agreements])), 0)),"")</f>
        <v/>
      </c>
      <c r="B44" s="104"/>
      <c r="C44" s="105"/>
      <c r="D44" s="106"/>
      <c r="E44" s="111" t="str">
        <f>IF($A44="","", COUNTIF(apc[Discounts, memberships &amp; pre-payment agreements], A44))</f>
        <v/>
      </c>
      <c r="F44" s="111" t="str">
        <f>IF($A44="","", SUMIF(apc[Discounts, memberships &amp; pre-payment agreements], $A44, apc[APC paid (£) including VAT if charged]))</f>
        <v/>
      </c>
      <c r="G44" s="111" t="str">
        <f>IF($A44="","", SUMIF(apc[Discounts, memberships &amp; pre-payment agreements], $A44, apc[Amount of APC charged to COAF grant (including VAT if charged) in £] ))</f>
        <v/>
      </c>
      <c r="H44" s="111" t="str">
        <f>IF($A44="","", SUMIF(apc[Discounts, memberships &amp; pre-payment agreements], $A44, apc[Amount of APC charged to RCUK OA fund (including VAT if charged) in £]))</f>
        <v/>
      </c>
      <c r="I44" s="112" t="str">
        <f t="shared" si="0"/>
        <v/>
      </c>
      <c r="J44" s="112" t="str">
        <f t="shared" si="1"/>
        <v/>
      </c>
      <c r="K44" s="111" t="str">
        <f t="shared" si="2"/>
        <v/>
      </c>
    </row>
    <row r="45" spans="1:11" x14ac:dyDescent="0.2">
      <c r="A45" s="103" t="str">
        <f t="array" ref="A45">IFERROR(INDEX(apc[Discounts, memberships &amp; pre-payment agreements], MATCH(0,IF(ISBLANK(apc[Discounts, memberships &amp; pre-payment agreements]),1,COUNTIF($A$2:A44, apc[Discounts, memberships &amp; pre-payment agreements])), 0)),"")</f>
        <v/>
      </c>
      <c r="B45" s="104"/>
      <c r="C45" s="105"/>
      <c r="D45" s="106"/>
      <c r="E45" s="111" t="str">
        <f>IF($A45="","", COUNTIF(apc[Discounts, memberships &amp; pre-payment agreements], A45))</f>
        <v/>
      </c>
      <c r="F45" s="111" t="str">
        <f>IF($A45="","", SUMIF(apc[Discounts, memberships &amp; pre-payment agreements], $A45, apc[APC paid (£) including VAT if charged]))</f>
        <v/>
      </c>
      <c r="G45" s="111" t="str">
        <f>IF($A45="","", SUMIF(apc[Discounts, memberships &amp; pre-payment agreements], $A45, apc[Amount of APC charged to COAF grant (including VAT if charged) in £] ))</f>
        <v/>
      </c>
      <c r="H45" s="111" t="str">
        <f>IF($A45="","", SUMIF(apc[Discounts, memberships &amp; pre-payment agreements], $A45, apc[Amount of APC charged to RCUK OA fund (including VAT if charged) in £]))</f>
        <v/>
      </c>
      <c r="I45" s="112" t="str">
        <f t="shared" si="0"/>
        <v/>
      </c>
      <c r="J45" s="112" t="str">
        <f t="shared" si="1"/>
        <v/>
      </c>
      <c r="K45" s="111" t="str">
        <f t="shared" si="2"/>
        <v/>
      </c>
    </row>
    <row r="46" spans="1:11" x14ac:dyDescent="0.2">
      <c r="A46" s="103" t="str">
        <f t="array" ref="A46">IFERROR(INDEX(apc[Discounts, memberships &amp; pre-payment agreements], MATCH(0,IF(ISBLANK(apc[Discounts, memberships &amp; pre-payment agreements]),1,COUNTIF($A$2:A45, apc[Discounts, memberships &amp; pre-payment agreements])), 0)),"")</f>
        <v/>
      </c>
      <c r="B46" s="104"/>
      <c r="C46" s="105"/>
      <c r="D46" s="106"/>
      <c r="E46" s="111" t="str">
        <f>IF($A46="","", COUNTIF(apc[Discounts, memberships &amp; pre-payment agreements], A46))</f>
        <v/>
      </c>
      <c r="F46" s="111" t="str">
        <f>IF($A46="","", SUMIF(apc[Discounts, memberships &amp; pre-payment agreements], $A46, apc[APC paid (£) including VAT if charged]))</f>
        <v/>
      </c>
      <c r="G46" s="111" t="str">
        <f>IF($A46="","", SUMIF(apc[Discounts, memberships &amp; pre-payment agreements], $A46, apc[Amount of APC charged to COAF grant (including VAT if charged) in £] ))</f>
        <v/>
      </c>
      <c r="H46" s="111" t="str">
        <f>IF($A46="","", SUMIF(apc[Discounts, memberships &amp; pre-payment agreements], $A46, apc[Amount of APC charged to RCUK OA fund (including VAT if charged) in £]))</f>
        <v/>
      </c>
      <c r="I46" s="112" t="str">
        <f t="shared" si="0"/>
        <v/>
      </c>
      <c r="J46" s="112" t="str">
        <f t="shared" si="1"/>
        <v/>
      </c>
      <c r="K46" s="111" t="str">
        <f t="shared" si="2"/>
        <v/>
      </c>
    </row>
    <row r="47" spans="1:11" x14ac:dyDescent="0.2">
      <c r="A47" s="103" t="str">
        <f t="array" ref="A47">IFERROR(INDEX(apc[Discounts, memberships &amp; pre-payment agreements], MATCH(0,IF(ISBLANK(apc[Discounts, memberships &amp; pre-payment agreements]),1,COUNTIF($A$2:A46, apc[Discounts, memberships &amp; pre-payment agreements])), 0)),"")</f>
        <v/>
      </c>
      <c r="B47" s="104"/>
      <c r="C47" s="105"/>
      <c r="D47" s="106"/>
      <c r="E47" s="111" t="str">
        <f>IF($A47="","", COUNTIF(apc[Discounts, memberships &amp; pre-payment agreements], A47))</f>
        <v/>
      </c>
      <c r="F47" s="111" t="str">
        <f>IF($A47="","", SUMIF(apc[Discounts, memberships &amp; pre-payment agreements], $A47, apc[APC paid (£) including VAT if charged]))</f>
        <v/>
      </c>
      <c r="G47" s="111" t="str">
        <f>IF($A47="","", SUMIF(apc[Discounts, memberships &amp; pre-payment agreements], $A47, apc[Amount of APC charged to COAF grant (including VAT if charged) in £] ))</f>
        <v/>
      </c>
      <c r="H47" s="111" t="str">
        <f>IF($A47="","", SUMIF(apc[Discounts, memberships &amp; pre-payment agreements], $A47, apc[Amount of APC charged to RCUK OA fund (including VAT if charged) in £]))</f>
        <v/>
      </c>
      <c r="I47" s="112" t="str">
        <f t="shared" si="0"/>
        <v/>
      </c>
      <c r="J47" s="112" t="str">
        <f t="shared" si="1"/>
        <v/>
      </c>
      <c r="K47" s="111" t="str">
        <f t="shared" si="2"/>
        <v/>
      </c>
    </row>
    <row r="48" spans="1:11" x14ac:dyDescent="0.2">
      <c r="A48" s="103" t="str">
        <f t="array" ref="A48">IFERROR(INDEX(apc[Discounts, memberships &amp; pre-payment agreements], MATCH(0,IF(ISBLANK(apc[Discounts, memberships &amp; pre-payment agreements]),1,COUNTIF($A$2:A47, apc[Discounts, memberships &amp; pre-payment agreements])), 0)),"")</f>
        <v/>
      </c>
      <c r="B48" s="104"/>
      <c r="C48" s="105"/>
      <c r="D48" s="106"/>
      <c r="E48" s="111" t="str">
        <f>IF($A48="","", COUNTIF(apc[Discounts, memberships &amp; pre-payment agreements], A48))</f>
        <v/>
      </c>
      <c r="F48" s="111" t="str">
        <f>IF($A48="","", SUMIF(apc[Discounts, memberships &amp; pre-payment agreements], $A48, apc[APC paid (£) including VAT if charged]))</f>
        <v/>
      </c>
      <c r="G48" s="111" t="str">
        <f>IF($A48="","", SUMIF(apc[Discounts, memberships &amp; pre-payment agreements], $A48, apc[Amount of APC charged to COAF grant (including VAT if charged) in £] ))</f>
        <v/>
      </c>
      <c r="H48" s="111" t="str">
        <f>IF($A48="","", SUMIF(apc[Discounts, memberships &amp; pre-payment agreements], $A48, apc[Amount of APC charged to RCUK OA fund (including VAT if charged) in £]))</f>
        <v/>
      </c>
      <c r="I48" s="112" t="str">
        <f t="shared" si="0"/>
        <v/>
      </c>
      <c r="J48" s="112" t="str">
        <f t="shared" si="1"/>
        <v/>
      </c>
      <c r="K48" s="111" t="str">
        <f t="shared" si="2"/>
        <v/>
      </c>
    </row>
    <row r="49" spans="1:11" x14ac:dyDescent="0.2">
      <c r="A49" s="103" t="str">
        <f t="array" ref="A49">IFERROR(INDEX(apc[Discounts, memberships &amp; pre-payment agreements], MATCH(0,IF(ISBLANK(apc[Discounts, memberships &amp; pre-payment agreements]),1,COUNTIF($A$2:A48, apc[Discounts, memberships &amp; pre-payment agreements])), 0)),"")</f>
        <v/>
      </c>
      <c r="B49" s="104"/>
      <c r="C49" s="105"/>
      <c r="D49" s="106"/>
      <c r="E49" s="111" t="str">
        <f>IF($A49="","", COUNTIF(apc[Discounts, memberships &amp; pre-payment agreements], A49))</f>
        <v/>
      </c>
      <c r="F49" s="111" t="str">
        <f>IF($A49="","", SUMIF(apc[Discounts, memberships &amp; pre-payment agreements], $A49, apc[APC paid (£) including VAT if charged]))</f>
        <v/>
      </c>
      <c r="G49" s="111" t="str">
        <f>IF($A49="","", SUMIF(apc[Discounts, memberships &amp; pre-payment agreements], $A49, apc[Amount of APC charged to COAF grant (including VAT if charged) in £] ))</f>
        <v/>
      </c>
      <c r="H49" s="111" t="str">
        <f>IF($A49="","", SUMIF(apc[Discounts, memberships &amp; pre-payment agreements], $A49, apc[Amount of APC charged to RCUK OA fund (including VAT if charged) in £]))</f>
        <v/>
      </c>
      <c r="I49" s="112" t="str">
        <f t="shared" si="0"/>
        <v/>
      </c>
      <c r="J49" s="112" t="str">
        <f t="shared" si="1"/>
        <v/>
      </c>
      <c r="K49" s="111" t="str">
        <f t="shared" si="2"/>
        <v/>
      </c>
    </row>
    <row r="50" spans="1:11" ht="13.5" thickBot="1" x14ac:dyDescent="0.25">
      <c r="A50" s="103" t="str">
        <f t="array" ref="A50">IFERROR(INDEX(apc[Discounts, memberships &amp; pre-payment agreements], MATCH(0,IF(ISBLANK(apc[Discounts, memberships &amp; pre-payment agreements]),1,COUNTIF($A$2:A49, apc[Discounts, memberships &amp; pre-payment agreements])), 0)),"")</f>
        <v/>
      </c>
      <c r="B50" s="141"/>
      <c r="C50" s="142"/>
      <c r="D50" s="143"/>
      <c r="E50" s="111" t="str">
        <f>IF($A50="","", COUNTIF(apc[Discounts, memberships &amp; pre-payment agreements], A50))</f>
        <v/>
      </c>
      <c r="F50" s="111" t="str">
        <f>IF($A50="","", SUMIF(apc[Discounts, memberships &amp; pre-payment agreements], $A50, apc[APC paid (£) including VAT if charged]))</f>
        <v/>
      </c>
      <c r="G50" s="111" t="str">
        <f>IF($A50="","", SUMIF(apc[Discounts, memberships &amp; pre-payment agreements], $A50, apc[Amount of APC charged to COAF grant (including VAT if charged) in £] ))</f>
        <v/>
      </c>
      <c r="H50" s="111" t="str">
        <f>IF($A50="","", SUMIF(apc[Discounts, memberships &amp; pre-payment agreements], $A50, apc[Amount of APC charged to RCUK OA fund (including VAT if charged) in £]))</f>
        <v/>
      </c>
      <c r="I50" s="112" t="str">
        <f t="shared" si="0"/>
        <v/>
      </c>
      <c r="J50" s="112" t="str">
        <f t="shared" si="1"/>
        <v/>
      </c>
      <c r="K50" s="111" t="str">
        <f t="shared" si="2"/>
        <v/>
      </c>
    </row>
    <row r="51" spans="1:11" x14ac:dyDescent="0.2">
      <c r="A51" s="103"/>
    </row>
    <row r="52" spans="1:11" x14ac:dyDescent="0.2">
      <c r="A52" s="103"/>
    </row>
    <row r="53" spans="1:11" x14ac:dyDescent="0.2">
      <c r="A53" s="103"/>
    </row>
    <row r="54" spans="1:11" x14ac:dyDescent="0.2">
      <c r="A54" s="103"/>
    </row>
    <row r="55" spans="1:11" x14ac:dyDescent="0.2">
      <c r="A55" s="103"/>
    </row>
    <row r="56" spans="1:11" x14ac:dyDescent="0.2">
      <c r="A56" s="103"/>
    </row>
    <row r="57" spans="1:11" x14ac:dyDescent="0.2">
      <c r="A57" s="103"/>
    </row>
    <row r="58" spans="1:11" x14ac:dyDescent="0.2">
      <c r="A58" s="103"/>
    </row>
    <row r="59" spans="1:11" x14ac:dyDescent="0.2">
      <c r="A59" s="103"/>
    </row>
    <row r="60" spans="1:11" x14ac:dyDescent="0.2">
      <c r="A60" s="103"/>
    </row>
    <row r="61" spans="1:11" x14ac:dyDescent="0.2">
      <c r="A61" s="103"/>
    </row>
    <row r="62" spans="1:11" x14ac:dyDescent="0.2">
      <c r="A62" s="103"/>
    </row>
    <row r="63" spans="1:11" x14ac:dyDescent="0.2">
      <c r="A63" s="103"/>
    </row>
    <row r="64" spans="1:11" x14ac:dyDescent="0.2">
      <c r="A64" s="103"/>
    </row>
    <row r="65" spans="1:1" x14ac:dyDescent="0.2">
      <c r="A65" s="103"/>
    </row>
    <row r="66" spans="1:1" x14ac:dyDescent="0.2">
      <c r="A66" s="103"/>
    </row>
    <row r="67" spans="1:1" x14ac:dyDescent="0.2">
      <c r="A67" s="103"/>
    </row>
    <row r="68" spans="1:1" x14ac:dyDescent="0.2">
      <c r="A68" s="103"/>
    </row>
    <row r="69" spans="1:1" x14ac:dyDescent="0.2">
      <c r="A69" s="103"/>
    </row>
    <row r="70" spans="1:1" x14ac:dyDescent="0.2">
      <c r="A70" s="103"/>
    </row>
    <row r="71" spans="1:1" x14ac:dyDescent="0.2">
      <c r="A71" s="103"/>
    </row>
    <row r="72" spans="1:1" x14ac:dyDescent="0.2">
      <c r="A72" s="103"/>
    </row>
    <row r="73" spans="1:1" x14ac:dyDescent="0.2">
      <c r="A73" s="103"/>
    </row>
    <row r="74" spans="1:1" x14ac:dyDescent="0.2">
      <c r="A74" s="103"/>
    </row>
    <row r="75" spans="1:1" x14ac:dyDescent="0.2">
      <c r="A75" s="103"/>
    </row>
    <row r="76" spans="1:1" x14ac:dyDescent="0.2">
      <c r="A76" s="103"/>
    </row>
    <row r="77" spans="1:1" x14ac:dyDescent="0.2">
      <c r="A77" s="103"/>
    </row>
    <row r="78" spans="1:1" x14ac:dyDescent="0.2">
      <c r="A78" s="103"/>
    </row>
    <row r="79" spans="1:1" x14ac:dyDescent="0.2">
      <c r="A79" s="103"/>
    </row>
    <row r="80" spans="1:1" x14ac:dyDescent="0.2">
      <c r="A80" s="103"/>
    </row>
    <row r="81" spans="1:1" x14ac:dyDescent="0.2">
      <c r="A81" s="103"/>
    </row>
    <row r="82" spans="1:1" x14ac:dyDescent="0.2">
      <c r="A82" s="103"/>
    </row>
    <row r="83" spans="1:1" x14ac:dyDescent="0.2">
      <c r="A83" s="103"/>
    </row>
    <row r="84" spans="1:1" x14ac:dyDescent="0.2">
      <c r="A84" s="103"/>
    </row>
    <row r="85" spans="1:1" x14ac:dyDescent="0.2">
      <c r="A85" s="103"/>
    </row>
    <row r="86" spans="1:1" x14ac:dyDescent="0.2">
      <c r="A86" s="103"/>
    </row>
    <row r="87" spans="1:1" x14ac:dyDescent="0.2">
      <c r="A87" s="103"/>
    </row>
    <row r="88" spans="1:1" x14ac:dyDescent="0.2">
      <c r="A88" s="103"/>
    </row>
    <row r="89" spans="1:1" x14ac:dyDescent="0.2">
      <c r="A89" s="103"/>
    </row>
    <row r="90" spans="1:1" x14ac:dyDescent="0.2">
      <c r="A90" s="103"/>
    </row>
    <row r="91" spans="1:1" x14ac:dyDescent="0.2">
      <c r="A91" s="103"/>
    </row>
    <row r="92" spans="1:1" x14ac:dyDescent="0.2">
      <c r="A92" s="103"/>
    </row>
    <row r="93" spans="1:1" x14ac:dyDescent="0.2">
      <c r="A93" s="103"/>
    </row>
    <row r="94" spans="1:1" x14ac:dyDescent="0.2">
      <c r="A94" s="103"/>
    </row>
    <row r="95" spans="1:1" x14ac:dyDescent="0.2">
      <c r="A95" s="103"/>
    </row>
    <row r="96" spans="1:1" x14ac:dyDescent="0.2">
      <c r="A96" s="103"/>
    </row>
    <row r="97" spans="1:1" x14ac:dyDescent="0.2">
      <c r="A97" s="103"/>
    </row>
    <row r="98" spans="1:1" x14ac:dyDescent="0.2">
      <c r="A98" s="103"/>
    </row>
    <row r="99" spans="1:1" x14ac:dyDescent="0.2">
      <c r="A99" s="103"/>
    </row>
    <row r="100" spans="1:1" x14ac:dyDescent="0.2">
      <c r="A100" s="103"/>
    </row>
    <row r="101" spans="1:1" x14ac:dyDescent="0.2">
      <c r="A101" s="103"/>
    </row>
    <row r="102" spans="1:1" x14ac:dyDescent="0.2">
      <c r="A102" s="103"/>
    </row>
    <row r="103" spans="1:1" x14ac:dyDescent="0.2">
      <c r="A103" s="103"/>
    </row>
    <row r="104" spans="1:1" x14ac:dyDescent="0.2">
      <c r="A104" s="103"/>
    </row>
    <row r="105" spans="1:1" x14ac:dyDescent="0.2">
      <c r="A105" s="103"/>
    </row>
    <row r="106" spans="1:1" x14ac:dyDescent="0.2">
      <c r="A106" s="103"/>
    </row>
    <row r="107" spans="1:1" x14ac:dyDescent="0.2">
      <c r="A107" s="103"/>
    </row>
    <row r="108" spans="1:1" x14ac:dyDescent="0.2">
      <c r="A108" s="103"/>
    </row>
    <row r="109" spans="1:1" x14ac:dyDescent="0.2">
      <c r="A109" s="103"/>
    </row>
    <row r="110" spans="1:1" x14ac:dyDescent="0.2">
      <c r="A110" s="103"/>
    </row>
    <row r="111" spans="1:1" x14ac:dyDescent="0.2">
      <c r="A111" s="103"/>
    </row>
    <row r="112" spans="1:1" x14ac:dyDescent="0.2">
      <c r="A112" s="103"/>
    </row>
    <row r="113" spans="1:1" x14ac:dyDescent="0.2">
      <c r="A113" s="103"/>
    </row>
    <row r="114" spans="1:1" x14ac:dyDescent="0.2">
      <c r="A114" s="103"/>
    </row>
    <row r="115" spans="1:1" x14ac:dyDescent="0.2">
      <c r="A115" s="103"/>
    </row>
    <row r="116" spans="1:1" x14ac:dyDescent="0.2">
      <c r="A116" s="103"/>
    </row>
    <row r="117" spans="1:1" x14ac:dyDescent="0.2">
      <c r="A117" s="103"/>
    </row>
    <row r="118" spans="1:1" x14ac:dyDescent="0.2">
      <c r="A118" s="103"/>
    </row>
    <row r="119" spans="1:1" x14ac:dyDescent="0.2">
      <c r="A119" s="103"/>
    </row>
    <row r="120" spans="1:1" x14ac:dyDescent="0.2">
      <c r="A120" s="103"/>
    </row>
    <row r="121" spans="1:1" x14ac:dyDescent="0.2">
      <c r="A121" s="103"/>
    </row>
    <row r="122" spans="1:1" x14ac:dyDescent="0.2">
      <c r="A122" s="103"/>
    </row>
    <row r="123" spans="1:1" x14ac:dyDescent="0.2">
      <c r="A123" s="103"/>
    </row>
    <row r="124" spans="1:1" x14ac:dyDescent="0.2">
      <c r="A124" s="103"/>
    </row>
    <row r="125" spans="1:1" x14ac:dyDescent="0.2">
      <c r="A125" s="103"/>
    </row>
    <row r="126" spans="1:1" x14ac:dyDescent="0.2">
      <c r="A126" s="103"/>
    </row>
    <row r="127" spans="1:1" x14ac:dyDescent="0.2">
      <c r="A127" s="103"/>
    </row>
    <row r="128" spans="1:1" x14ac:dyDescent="0.2">
      <c r="A128" s="103"/>
    </row>
    <row r="129" spans="1:1" x14ac:dyDescent="0.2">
      <c r="A129" s="103"/>
    </row>
    <row r="130" spans="1:1" x14ac:dyDescent="0.2">
      <c r="A130" s="103"/>
    </row>
    <row r="131" spans="1:1" x14ac:dyDescent="0.2">
      <c r="A131" s="103"/>
    </row>
    <row r="132" spans="1:1" x14ac:dyDescent="0.2">
      <c r="A132" s="103"/>
    </row>
    <row r="133" spans="1:1" x14ac:dyDescent="0.2">
      <c r="A133" s="103"/>
    </row>
    <row r="134" spans="1:1" x14ac:dyDescent="0.2">
      <c r="A134" s="103"/>
    </row>
    <row r="135" spans="1:1" x14ac:dyDescent="0.2">
      <c r="A135" s="103"/>
    </row>
    <row r="136" spans="1:1" x14ac:dyDescent="0.2">
      <c r="A136" s="103"/>
    </row>
    <row r="137" spans="1:1" x14ac:dyDescent="0.2">
      <c r="A137" s="103"/>
    </row>
    <row r="138" spans="1:1" x14ac:dyDescent="0.2">
      <c r="A138" s="103"/>
    </row>
    <row r="139" spans="1:1" x14ac:dyDescent="0.2">
      <c r="A139" s="103"/>
    </row>
    <row r="140" spans="1:1" x14ac:dyDescent="0.2">
      <c r="A140" s="103"/>
    </row>
    <row r="141" spans="1:1" x14ac:dyDescent="0.2">
      <c r="A141" s="103"/>
    </row>
    <row r="142" spans="1:1" x14ac:dyDescent="0.2">
      <c r="A142" s="103"/>
    </row>
    <row r="143" spans="1:1" x14ac:dyDescent="0.2">
      <c r="A143" s="103"/>
    </row>
    <row r="144" spans="1:1" x14ac:dyDescent="0.2">
      <c r="A144" s="103"/>
    </row>
    <row r="145" spans="1:1" x14ac:dyDescent="0.2">
      <c r="A145" s="103"/>
    </row>
    <row r="146" spans="1:1" x14ac:dyDescent="0.2">
      <c r="A146" s="103"/>
    </row>
    <row r="147" spans="1:1" x14ac:dyDescent="0.2">
      <c r="A147" s="103"/>
    </row>
    <row r="148" spans="1:1" x14ac:dyDescent="0.2">
      <c r="A148" s="103"/>
    </row>
    <row r="149" spans="1:1" x14ac:dyDescent="0.2">
      <c r="A149" s="103"/>
    </row>
    <row r="150" spans="1:1" x14ac:dyDescent="0.2">
      <c r="A150" s="103"/>
    </row>
    <row r="151" spans="1:1" x14ac:dyDescent="0.2">
      <c r="A151" s="103"/>
    </row>
    <row r="152" spans="1:1" x14ac:dyDescent="0.2">
      <c r="A152" s="103"/>
    </row>
    <row r="153" spans="1:1" x14ac:dyDescent="0.2">
      <c r="A153" s="103"/>
    </row>
    <row r="154" spans="1:1" x14ac:dyDescent="0.2">
      <c r="A154" s="103"/>
    </row>
    <row r="155" spans="1:1" x14ac:dyDescent="0.2">
      <c r="A155" s="103"/>
    </row>
    <row r="156" spans="1:1" x14ac:dyDescent="0.2">
      <c r="A156" s="103"/>
    </row>
    <row r="157" spans="1:1" x14ac:dyDescent="0.2">
      <c r="A157" s="103"/>
    </row>
    <row r="158" spans="1:1" x14ac:dyDescent="0.2">
      <c r="A158" s="103"/>
    </row>
    <row r="159" spans="1:1" x14ac:dyDescent="0.2">
      <c r="A159" s="103"/>
    </row>
    <row r="160" spans="1:1" x14ac:dyDescent="0.2">
      <c r="A160" s="103"/>
    </row>
    <row r="161" spans="1:1" x14ac:dyDescent="0.2">
      <c r="A161" s="103"/>
    </row>
    <row r="162" spans="1:1" x14ac:dyDescent="0.2">
      <c r="A162" s="103"/>
    </row>
    <row r="163" spans="1:1" x14ac:dyDescent="0.2">
      <c r="A163" s="103"/>
    </row>
    <row r="164" spans="1:1" x14ac:dyDescent="0.2">
      <c r="A164" s="103"/>
    </row>
    <row r="165" spans="1:1" x14ac:dyDescent="0.2">
      <c r="A165" s="103"/>
    </row>
    <row r="166" spans="1:1" x14ac:dyDescent="0.2">
      <c r="A166" s="103"/>
    </row>
    <row r="167" spans="1:1" x14ac:dyDescent="0.2">
      <c r="A167" s="103"/>
    </row>
    <row r="168" spans="1:1" x14ac:dyDescent="0.2">
      <c r="A168" s="103"/>
    </row>
    <row r="169" spans="1:1" x14ac:dyDescent="0.2">
      <c r="A169" s="103"/>
    </row>
    <row r="170" spans="1:1" x14ac:dyDescent="0.2">
      <c r="A170" s="103"/>
    </row>
    <row r="171" spans="1:1" x14ac:dyDescent="0.2">
      <c r="A171" s="103"/>
    </row>
    <row r="172" spans="1:1" x14ac:dyDescent="0.2">
      <c r="A172" s="103"/>
    </row>
    <row r="173" spans="1:1" x14ac:dyDescent="0.2">
      <c r="A173" s="103"/>
    </row>
    <row r="174" spans="1:1" x14ac:dyDescent="0.2">
      <c r="A174" s="103"/>
    </row>
  </sheetData>
  <sheetProtection formatCells="0" formatColumns="0" formatRows="0" insertColumns="0" insertRows="0" insertHyperlinks="0" deleteColumns="0" deleteRows="0" sort="0" autoFilter="0" pivotTables="0"/>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3"/>
  <sheetViews>
    <sheetView tabSelected="1" topLeftCell="A132" zoomScaleNormal="100" workbookViewId="0">
      <selection activeCell="I141" sqref="I141"/>
    </sheetView>
  </sheetViews>
  <sheetFormatPr defaultColWidth="9.140625" defaultRowHeight="15" x14ac:dyDescent="0.25"/>
  <cols>
    <col min="1" max="1" width="4.42578125" style="13" customWidth="1"/>
    <col min="2" max="2" width="57.140625" style="13" customWidth="1"/>
    <col min="3" max="6" width="18.85546875" style="13" customWidth="1"/>
    <col min="7" max="7" width="14.85546875" style="13" customWidth="1"/>
    <col min="8" max="8" width="19.140625" style="13" customWidth="1"/>
    <col min="9" max="9" width="40.7109375" style="13" customWidth="1"/>
    <col min="10" max="10" width="19.85546875" style="13" customWidth="1"/>
    <col min="11" max="11" width="17.85546875" style="13" bestFit="1" customWidth="1"/>
    <col min="12" max="12" width="14.28515625" style="13" bestFit="1" customWidth="1"/>
    <col min="13" max="13" width="23.140625" style="13" bestFit="1" customWidth="1"/>
    <col min="14" max="16384" width="9.140625" style="13"/>
  </cols>
  <sheetData>
    <row r="1" spans="1:8" x14ac:dyDescent="0.25">
      <c r="A1" s="9"/>
      <c r="B1" s="10"/>
      <c r="C1" s="9"/>
      <c r="D1" s="9"/>
      <c r="E1" s="11"/>
      <c r="F1" s="12"/>
      <c r="G1" s="9"/>
      <c r="H1" s="9"/>
    </row>
    <row r="2" spans="1:8" x14ac:dyDescent="0.25">
      <c r="A2" s="9"/>
      <c r="B2" s="10"/>
      <c r="C2" s="9"/>
      <c r="D2" s="9"/>
      <c r="E2" s="11"/>
      <c r="F2" s="12"/>
      <c r="G2" s="9"/>
      <c r="H2" s="9"/>
    </row>
    <row r="3" spans="1:8" x14ac:dyDescent="0.25">
      <c r="A3" s="9"/>
      <c r="B3" s="10"/>
      <c r="C3" s="9"/>
      <c r="D3" s="9"/>
      <c r="E3" s="11"/>
      <c r="F3" s="12"/>
      <c r="G3" s="9"/>
      <c r="H3" s="9"/>
    </row>
    <row r="4" spans="1:8" x14ac:dyDescent="0.25">
      <c r="A4" s="9"/>
      <c r="B4" s="10"/>
      <c r="C4" s="9"/>
      <c r="D4" s="9"/>
      <c r="E4" s="11"/>
      <c r="F4" s="12"/>
      <c r="G4" s="9"/>
      <c r="H4" s="9"/>
    </row>
    <row r="5" spans="1:8" x14ac:dyDescent="0.25">
      <c r="A5" s="9"/>
      <c r="B5" s="10"/>
      <c r="C5" s="9"/>
      <c r="D5" s="9"/>
      <c r="E5" s="11"/>
      <c r="F5" s="12"/>
      <c r="G5" s="9"/>
      <c r="H5" s="9"/>
    </row>
    <row r="6" spans="1:8" x14ac:dyDescent="0.25">
      <c r="A6" s="9"/>
      <c r="B6" s="10"/>
      <c r="C6" s="9"/>
      <c r="D6" s="9"/>
      <c r="E6" s="11"/>
      <c r="F6" s="12"/>
      <c r="G6" s="9"/>
      <c r="H6" s="9"/>
    </row>
    <row r="7" spans="1:8" ht="14.25" customHeight="1" x14ac:dyDescent="0.25">
      <c r="A7" s="9"/>
      <c r="B7" s="10"/>
      <c r="C7" s="9"/>
      <c r="D7" s="9"/>
      <c r="E7" s="11"/>
      <c r="F7" s="12"/>
      <c r="G7" s="9"/>
      <c r="H7" s="9"/>
    </row>
    <row r="8" spans="1:8" ht="14.25" customHeight="1" x14ac:dyDescent="0.25">
      <c r="A8" s="9"/>
      <c r="B8" s="10"/>
      <c r="C8" s="9"/>
      <c r="D8" s="9"/>
      <c r="E8" s="11"/>
      <c r="F8" s="12"/>
      <c r="G8" s="9"/>
      <c r="H8" s="9"/>
    </row>
    <row r="9" spans="1:8" x14ac:dyDescent="0.25">
      <c r="A9" s="9"/>
      <c r="B9" s="10"/>
      <c r="C9" s="9"/>
      <c r="D9" s="9"/>
      <c r="E9" s="11"/>
      <c r="F9" s="12"/>
      <c r="G9" s="9"/>
      <c r="H9" s="9"/>
    </row>
    <row r="10" spans="1:8" ht="15.75" customHeight="1" x14ac:dyDescent="0.3">
      <c r="A10" s="360" t="s">
        <v>189</v>
      </c>
      <c r="B10" s="360"/>
      <c r="C10" s="360"/>
      <c r="D10" s="360"/>
      <c r="E10" s="360"/>
      <c r="F10" s="360"/>
      <c r="G10" s="360"/>
      <c r="H10" s="9"/>
    </row>
    <row r="11" spans="1:8" ht="15.75" x14ac:dyDescent="0.25">
      <c r="A11" s="14" t="s">
        <v>96</v>
      </c>
      <c r="B11" s="15" t="s">
        <v>61</v>
      </c>
      <c r="C11" s="16" t="s">
        <v>62</v>
      </c>
      <c r="D11" s="9"/>
      <c r="E11" s="9"/>
      <c r="F11" s="12"/>
      <c r="G11" s="9"/>
      <c r="H11" s="9"/>
    </row>
    <row r="12" spans="1:8" ht="15.75" x14ac:dyDescent="0.25">
      <c r="A12" s="14"/>
      <c r="B12" s="17" t="s">
        <v>63</v>
      </c>
      <c r="C12" s="18">
        <v>551</v>
      </c>
      <c r="D12" s="9"/>
      <c r="E12" s="9"/>
      <c r="F12" s="9"/>
      <c r="G12" s="9"/>
      <c r="H12" s="9"/>
    </row>
    <row r="13" spans="1:8" ht="15.75" x14ac:dyDescent="0.25">
      <c r="A13" s="14"/>
      <c r="B13" s="17" t="s">
        <v>64</v>
      </c>
      <c r="C13" s="18">
        <v>257</v>
      </c>
      <c r="D13" s="9"/>
      <c r="E13" s="9"/>
      <c r="F13" s="9"/>
      <c r="G13" s="9"/>
      <c r="H13" s="9"/>
    </row>
    <row r="14" spans="1:8" ht="15.75" x14ac:dyDescent="0.25">
      <c r="A14" s="14"/>
      <c r="B14" s="17" t="s">
        <v>65</v>
      </c>
      <c r="C14" s="18">
        <v>225</v>
      </c>
      <c r="D14" s="9"/>
      <c r="E14" s="9"/>
      <c r="F14" s="9"/>
      <c r="G14" s="9"/>
      <c r="H14" s="9"/>
    </row>
    <row r="15" spans="1:8" ht="15.75" x14ac:dyDescent="0.25">
      <c r="A15" s="14"/>
      <c r="B15" s="19" t="s">
        <v>66</v>
      </c>
      <c r="C15" s="308">
        <f>(C13+C14)/C12</f>
        <v>0.87477313974591653</v>
      </c>
      <c r="D15" s="9"/>
      <c r="E15" s="9"/>
      <c r="F15" s="9"/>
      <c r="G15" s="9"/>
      <c r="H15" s="9"/>
    </row>
    <row r="16" spans="1:8" ht="6" customHeight="1" x14ac:dyDescent="0.25">
      <c r="A16" s="14"/>
      <c r="B16" s="11"/>
      <c r="C16" s="21"/>
      <c r="D16" s="9"/>
      <c r="E16" s="9"/>
      <c r="F16" s="9"/>
      <c r="G16" s="9"/>
      <c r="H16" s="9"/>
    </row>
    <row r="17" spans="1:11" ht="15.75" x14ac:dyDescent="0.25">
      <c r="A17" s="14" t="s">
        <v>97</v>
      </c>
      <c r="B17" s="15" t="s">
        <v>67</v>
      </c>
      <c r="C17" s="22" t="s">
        <v>68</v>
      </c>
      <c r="D17" s="9"/>
      <c r="E17" s="9"/>
      <c r="F17" s="9"/>
      <c r="G17" s="9"/>
      <c r="H17" s="9"/>
    </row>
    <row r="18" spans="1:11" ht="15.75" x14ac:dyDescent="0.25">
      <c r="A18" s="14"/>
      <c r="B18" s="23" t="s">
        <v>69</v>
      </c>
      <c r="C18" s="24"/>
      <c r="D18" s="9"/>
      <c r="E18" s="9"/>
      <c r="F18" s="9"/>
      <c r="G18" s="9"/>
      <c r="H18" s="9"/>
    </row>
    <row r="19" spans="1:11" ht="15.75" x14ac:dyDescent="0.25">
      <c r="A19" s="14"/>
      <c r="B19" s="23" t="s">
        <v>70</v>
      </c>
      <c r="C19" s="24"/>
      <c r="D19" s="9"/>
      <c r="E19" s="9"/>
      <c r="F19" s="9"/>
      <c r="G19" s="9"/>
      <c r="H19" s="9"/>
      <c r="I19" s="25"/>
      <c r="J19" s="26"/>
    </row>
    <row r="20" spans="1:11" ht="15.75" x14ac:dyDescent="0.25">
      <c r="A20" s="14"/>
      <c r="B20" s="27" t="s">
        <v>71</v>
      </c>
      <c r="C20" s="20">
        <f>C18+C19</f>
        <v>0</v>
      </c>
      <c r="D20" s="9"/>
      <c r="E20" s="9"/>
      <c r="F20" s="9"/>
      <c r="G20" s="9"/>
      <c r="H20" s="9"/>
      <c r="J20" s="28"/>
      <c r="K20" s="29"/>
    </row>
    <row r="21" spans="1:11" ht="5.25" customHeight="1" x14ac:dyDescent="0.25">
      <c r="A21" s="14"/>
      <c r="B21" s="30"/>
      <c r="C21" s="21"/>
      <c r="D21" s="9"/>
      <c r="E21" s="9"/>
      <c r="F21" s="9"/>
      <c r="G21" s="9"/>
      <c r="H21" s="9"/>
      <c r="J21" s="28"/>
      <c r="K21" s="31"/>
    </row>
    <row r="22" spans="1:11" ht="15.75" x14ac:dyDescent="0.25">
      <c r="A22" s="14" t="s">
        <v>98</v>
      </c>
      <c r="B22" s="8" t="s">
        <v>90</v>
      </c>
      <c r="C22" s="32"/>
      <c r="D22" s="33"/>
      <c r="E22" s="33"/>
      <c r="F22" s="33"/>
      <c r="G22" s="34"/>
      <c r="H22" s="9"/>
      <c r="J22" s="28"/>
      <c r="K22" s="31"/>
    </row>
    <row r="23" spans="1:11" ht="26.25" x14ac:dyDescent="0.25">
      <c r="A23" s="14"/>
      <c r="B23" s="35" t="s">
        <v>89</v>
      </c>
      <c r="C23" s="361"/>
      <c r="D23" s="361"/>
      <c r="E23" s="361"/>
      <c r="F23" s="361"/>
      <c r="G23" s="362"/>
      <c r="H23" s="9"/>
      <c r="J23" s="28"/>
      <c r="K23" s="31"/>
    </row>
    <row r="24" spans="1:11" ht="5.25" customHeight="1" x14ac:dyDescent="0.25">
      <c r="A24" s="14"/>
      <c r="B24" s="9"/>
      <c r="C24" s="9"/>
      <c r="D24" s="9"/>
      <c r="E24" s="9"/>
      <c r="F24" s="9"/>
      <c r="G24" s="9"/>
      <c r="H24" s="9"/>
      <c r="J24" s="28"/>
      <c r="K24" s="31"/>
    </row>
    <row r="25" spans="1:11" ht="18.75" customHeight="1" x14ac:dyDescent="0.3">
      <c r="A25" s="363" t="s">
        <v>117</v>
      </c>
      <c r="B25" s="363"/>
      <c r="C25" s="363"/>
      <c r="D25" s="363"/>
      <c r="E25" s="363"/>
      <c r="F25" s="363"/>
      <c r="G25" s="363"/>
      <c r="H25" s="9"/>
      <c r="J25" s="28"/>
      <c r="K25" s="31"/>
    </row>
    <row r="26" spans="1:11" ht="9" customHeight="1" x14ac:dyDescent="0.25">
      <c r="A26" s="14"/>
      <c r="B26" s="30"/>
      <c r="C26" s="9"/>
      <c r="D26" s="9"/>
      <c r="E26" s="9"/>
      <c r="F26" s="9"/>
      <c r="G26" s="9"/>
      <c r="H26" s="9"/>
      <c r="J26" s="28"/>
      <c r="K26" s="31"/>
    </row>
    <row r="27" spans="1:11" ht="36.75" customHeight="1" x14ac:dyDescent="0.25">
      <c r="A27" s="14" t="s">
        <v>99</v>
      </c>
      <c r="B27" s="36" t="s">
        <v>72</v>
      </c>
      <c r="C27" s="37" t="s">
        <v>73</v>
      </c>
      <c r="D27" s="37" t="s">
        <v>74</v>
      </c>
      <c r="E27" s="37" t="s">
        <v>75</v>
      </c>
      <c r="F27" s="37" t="s">
        <v>76</v>
      </c>
      <c r="G27" s="38" t="s">
        <v>77</v>
      </c>
      <c r="H27" s="9"/>
    </row>
    <row r="28" spans="1:11" ht="18.75" customHeight="1" x14ac:dyDescent="0.25">
      <c r="A28" s="14"/>
      <c r="B28" s="17" t="s">
        <v>118</v>
      </c>
      <c r="C28" s="39">
        <v>0</v>
      </c>
      <c r="D28" s="310">
        <v>276578</v>
      </c>
      <c r="E28" s="311">
        <f>C28+D28</f>
        <v>276578</v>
      </c>
      <c r="F28" s="310">
        <v>84621.96</v>
      </c>
      <c r="G28" s="312">
        <f>E28-F28</f>
        <v>191956.03999999998</v>
      </c>
      <c r="H28" s="9"/>
      <c r="J28" s="28"/>
      <c r="K28" s="31"/>
    </row>
    <row r="29" spans="1:11" ht="18.75" customHeight="1" x14ac:dyDescent="0.25">
      <c r="A29" s="14"/>
      <c r="B29" s="17" t="s">
        <v>119</v>
      </c>
      <c r="C29" s="311">
        <f>G28</f>
        <v>191956.03999999998</v>
      </c>
      <c r="D29" s="310">
        <v>325386</v>
      </c>
      <c r="E29" s="311">
        <f>C29+D29</f>
        <v>517342.04</v>
      </c>
      <c r="F29" s="310">
        <v>257830.01</v>
      </c>
      <c r="G29" s="312">
        <f>E29-F29</f>
        <v>259512.02999999997</v>
      </c>
      <c r="H29" s="9"/>
      <c r="J29" s="28"/>
      <c r="K29" s="31"/>
    </row>
    <row r="30" spans="1:11" ht="18.75" customHeight="1" x14ac:dyDescent="0.25">
      <c r="A30" s="14"/>
      <c r="B30" s="17" t="s">
        <v>120</v>
      </c>
      <c r="C30" s="311">
        <f>G29</f>
        <v>259512.02999999997</v>
      </c>
      <c r="D30" s="309">
        <v>371326</v>
      </c>
      <c r="E30" s="311">
        <f>C30+D30</f>
        <v>630838.03</v>
      </c>
      <c r="F30" s="309">
        <v>350326.89</v>
      </c>
      <c r="G30" s="312">
        <f>E30-F30</f>
        <v>280511.14</v>
      </c>
      <c r="H30" s="9"/>
      <c r="J30" s="28"/>
      <c r="K30" s="31"/>
    </row>
    <row r="31" spans="1:11" ht="18.75" customHeight="1" x14ac:dyDescent="0.25">
      <c r="A31" s="14"/>
      <c r="B31" s="17" t="s">
        <v>233</v>
      </c>
      <c r="C31" s="313">
        <f>G30</f>
        <v>280511.14</v>
      </c>
      <c r="D31" s="309">
        <v>227406</v>
      </c>
      <c r="E31" s="313">
        <f>C31+D31</f>
        <v>507917.14</v>
      </c>
      <c r="F31" s="309">
        <v>356768.32</v>
      </c>
      <c r="G31" s="314">
        <f>E31-F31</f>
        <v>151148.82</v>
      </c>
      <c r="H31" s="324"/>
      <c r="J31" s="28"/>
      <c r="K31" s="31"/>
    </row>
    <row r="32" spans="1:11" ht="18.75" customHeight="1" x14ac:dyDescent="0.25">
      <c r="A32" s="14"/>
      <c r="B32" s="79" t="s">
        <v>121</v>
      </c>
      <c r="C32" s="315">
        <f>G31</f>
        <v>151148.82</v>
      </c>
      <c r="D32" s="315">
        <v>160269</v>
      </c>
      <c r="E32" s="41">
        <f>C32+D32</f>
        <v>311417.82</v>
      </c>
      <c r="F32" s="319">
        <v>371481.86</v>
      </c>
      <c r="G32" s="322">
        <f>E32-F32</f>
        <v>-60064.039999999979</v>
      </c>
      <c r="H32" s="323"/>
      <c r="J32" s="28"/>
      <c r="K32" s="31"/>
    </row>
    <row r="33" spans="1:11" ht="18.75" customHeight="1" x14ac:dyDescent="0.3">
      <c r="A33" s="42"/>
      <c r="B33" s="42"/>
      <c r="C33" s="42"/>
      <c r="D33" s="42"/>
      <c r="E33" s="42"/>
      <c r="F33" s="42"/>
      <c r="G33" s="42"/>
      <c r="H33" s="9"/>
      <c r="J33" s="28"/>
      <c r="K33" s="31"/>
    </row>
    <row r="34" spans="1:11" ht="15.75" x14ac:dyDescent="0.25">
      <c r="A34" s="14" t="s">
        <v>100</v>
      </c>
      <c r="B34" s="43" t="s">
        <v>190</v>
      </c>
      <c r="C34" s="34"/>
      <c r="D34" s="364" t="s">
        <v>116</v>
      </c>
      <c r="E34" s="365"/>
      <c r="F34" s="365"/>
      <c r="G34" s="365"/>
      <c r="H34" s="365"/>
      <c r="J34" s="28"/>
      <c r="K34" s="31"/>
    </row>
    <row r="35" spans="1:11" ht="15.75" x14ac:dyDescent="0.25">
      <c r="A35" s="14"/>
      <c r="B35" s="44" t="s">
        <v>83</v>
      </c>
      <c r="C35" s="316">
        <f>C40+C42</f>
        <v>80200.290000000008</v>
      </c>
      <c r="D35" s="9"/>
      <c r="E35" s="9"/>
      <c r="F35" s="9"/>
      <c r="G35" s="9"/>
      <c r="H35" s="9"/>
      <c r="J35" s="28"/>
      <c r="K35" s="31"/>
    </row>
    <row r="36" spans="1:11" ht="6.75" customHeight="1" x14ac:dyDescent="0.25">
      <c r="A36" s="14"/>
      <c r="B36" s="45"/>
      <c r="C36" s="46"/>
      <c r="D36" s="9"/>
      <c r="E36" s="9"/>
      <c r="F36" s="9"/>
      <c r="G36" s="9"/>
      <c r="H36" s="9"/>
      <c r="J36" s="28"/>
      <c r="K36" s="31"/>
    </row>
    <row r="37" spans="1:11" ht="15.75" x14ac:dyDescent="0.25">
      <c r="A37" s="14"/>
      <c r="B37" s="17" t="s">
        <v>78</v>
      </c>
      <c r="C37" s="47" t="s">
        <v>79</v>
      </c>
      <c r="D37" s="9"/>
      <c r="E37" s="9"/>
      <c r="F37" s="9"/>
      <c r="G37" s="9"/>
      <c r="H37" s="9"/>
      <c r="J37" s="28"/>
      <c r="K37" s="31"/>
    </row>
    <row r="38" spans="1:11" ht="15.75" x14ac:dyDescent="0.25">
      <c r="A38" s="14"/>
      <c r="B38" s="17" t="s">
        <v>80</v>
      </c>
      <c r="C38" s="317">
        <v>76877.850000000006</v>
      </c>
      <c r="D38" s="9"/>
      <c r="E38" s="9"/>
      <c r="F38" s="9"/>
      <c r="G38" s="9"/>
      <c r="H38" s="9"/>
      <c r="J38" s="28"/>
      <c r="K38" s="31"/>
    </row>
    <row r="39" spans="1:11" ht="15.75" x14ac:dyDescent="0.25">
      <c r="A39" s="14"/>
      <c r="B39" s="17" t="s">
        <v>81</v>
      </c>
      <c r="C39" s="48"/>
      <c r="D39" s="9"/>
      <c r="E39" s="9"/>
      <c r="F39" s="9"/>
      <c r="G39" s="9"/>
      <c r="H39" s="9"/>
      <c r="J39" s="28"/>
      <c r="K39" s="31"/>
    </row>
    <row r="40" spans="1:11" ht="15.75" x14ac:dyDescent="0.25">
      <c r="A40" s="14"/>
      <c r="B40" s="17" t="s">
        <v>82</v>
      </c>
      <c r="C40" s="312">
        <f>SUM(C38:C39)</f>
        <v>76877.850000000006</v>
      </c>
      <c r="D40" s="9"/>
      <c r="E40" s="9"/>
      <c r="F40" s="9"/>
      <c r="G40" s="9"/>
      <c r="H40" s="9"/>
      <c r="J40" s="28"/>
      <c r="K40" s="31"/>
    </row>
    <row r="41" spans="1:11" ht="15.75" x14ac:dyDescent="0.25">
      <c r="A41" s="14"/>
      <c r="B41" s="17"/>
      <c r="C41" s="40"/>
      <c r="D41" s="9"/>
      <c r="E41" s="9"/>
      <c r="F41" s="9"/>
      <c r="G41" s="9"/>
      <c r="H41" s="9"/>
      <c r="I41" s="53"/>
      <c r="J41" s="28"/>
      <c r="K41" s="54"/>
    </row>
    <row r="42" spans="1:11" ht="15.75" x14ac:dyDescent="0.25">
      <c r="A42" s="14"/>
      <c r="B42" s="49" t="s">
        <v>115</v>
      </c>
      <c r="C42" s="318">
        <f>SUM(Table14[Amount])</f>
        <v>3322.44</v>
      </c>
      <c r="D42" s="9"/>
      <c r="E42" s="9"/>
      <c r="F42" s="9"/>
      <c r="G42" s="9"/>
      <c r="H42" s="9"/>
      <c r="I42" s="55"/>
      <c r="J42" s="28"/>
      <c r="K42" s="31"/>
    </row>
    <row r="43" spans="1:11" ht="15.75" x14ac:dyDescent="0.25">
      <c r="A43" s="14"/>
      <c r="B43" s="50" t="s">
        <v>114</v>
      </c>
      <c r="C43" s="51" t="s">
        <v>79</v>
      </c>
      <c r="D43" s="9"/>
      <c r="E43" s="9"/>
      <c r="F43" s="9"/>
      <c r="G43" s="9"/>
      <c r="H43" s="9"/>
      <c r="I43" s="55"/>
      <c r="J43" s="28"/>
      <c r="K43" s="31"/>
    </row>
    <row r="44" spans="1:11" ht="15.75" x14ac:dyDescent="0.25">
      <c r="A44" s="14"/>
      <c r="B44" s="52" t="s">
        <v>1236</v>
      </c>
      <c r="C44" s="317">
        <v>118.45</v>
      </c>
      <c r="D44" s="9"/>
      <c r="E44" s="9"/>
      <c r="F44" s="9"/>
      <c r="G44" s="9"/>
      <c r="H44" s="9"/>
      <c r="I44" s="55"/>
      <c r="J44" s="28"/>
      <c r="K44" s="31"/>
    </row>
    <row r="45" spans="1:11" ht="15.75" x14ac:dyDescent="0.25">
      <c r="A45" s="14"/>
      <c r="B45" s="52" t="s">
        <v>1237</v>
      </c>
      <c r="C45" s="317">
        <v>600</v>
      </c>
      <c r="D45" s="9"/>
      <c r="E45" s="9"/>
      <c r="F45" s="9"/>
      <c r="G45" s="9"/>
      <c r="H45" s="9"/>
      <c r="J45" s="28"/>
      <c r="K45" s="31"/>
    </row>
    <row r="46" spans="1:11" ht="15.75" x14ac:dyDescent="0.25">
      <c r="A46" s="14"/>
      <c r="B46" s="52" t="s">
        <v>1232</v>
      </c>
      <c r="C46" s="317">
        <v>33.99</v>
      </c>
      <c r="D46" s="9"/>
      <c r="E46" s="9"/>
      <c r="F46" s="9"/>
      <c r="G46" s="9"/>
      <c r="H46" s="9"/>
      <c r="J46" s="28"/>
      <c r="K46" s="31"/>
    </row>
    <row r="47" spans="1:11" ht="15.75" x14ac:dyDescent="0.25">
      <c r="A47" s="14"/>
      <c r="B47" s="52" t="s">
        <v>1233</v>
      </c>
      <c r="C47" s="317">
        <v>90</v>
      </c>
      <c r="D47" s="9"/>
      <c r="E47" s="9"/>
      <c r="F47" s="9"/>
      <c r="G47" s="9"/>
      <c r="H47" s="9"/>
      <c r="J47" s="28"/>
      <c r="K47" s="31"/>
    </row>
    <row r="48" spans="1:11" ht="15.75" x14ac:dyDescent="0.25">
      <c r="A48" s="14"/>
      <c r="B48" s="52" t="s">
        <v>1234</v>
      </c>
      <c r="C48" s="317">
        <v>800</v>
      </c>
      <c r="D48" s="9"/>
      <c r="E48" s="9"/>
      <c r="F48" s="9"/>
      <c r="G48" s="9"/>
      <c r="H48" s="9"/>
      <c r="J48" s="26"/>
      <c r="K48" s="31"/>
    </row>
    <row r="49" spans="1:11" ht="15.75" x14ac:dyDescent="0.25">
      <c r="A49" s="14"/>
      <c r="B49" s="52" t="s">
        <v>1235</v>
      </c>
      <c r="C49" s="317">
        <v>1680</v>
      </c>
      <c r="D49" s="9"/>
      <c r="E49" s="9"/>
      <c r="F49" s="9"/>
      <c r="G49" s="9"/>
      <c r="H49" s="9"/>
      <c r="J49" s="26"/>
      <c r="K49" s="31"/>
    </row>
    <row r="50" spans="1:11" ht="15.75" x14ac:dyDescent="0.25">
      <c r="A50" s="14"/>
      <c r="B50" s="56"/>
      <c r="C50" s="57"/>
      <c r="D50" s="9"/>
      <c r="E50" s="9"/>
      <c r="F50" s="9"/>
      <c r="G50" s="9"/>
      <c r="H50" s="9"/>
    </row>
    <row r="51" spans="1:11" ht="15.75" x14ac:dyDescent="0.25">
      <c r="A51" s="14"/>
      <c r="B51" s="11"/>
      <c r="C51" s="58"/>
      <c r="D51" s="9"/>
      <c r="E51" s="9"/>
      <c r="F51" s="9"/>
      <c r="G51" s="9"/>
      <c r="H51" s="9"/>
    </row>
    <row r="52" spans="1:11" ht="15.75" x14ac:dyDescent="0.25">
      <c r="A52" s="14"/>
      <c r="B52" s="80"/>
      <c r="C52" s="81"/>
      <c r="D52" s="81"/>
      <c r="E52" s="81"/>
      <c r="F52" s="81"/>
      <c r="G52" s="9"/>
      <c r="H52" s="9"/>
    </row>
    <row r="53" spans="1:11" ht="15.75" x14ac:dyDescent="0.25">
      <c r="A53" s="14"/>
      <c r="B53" s="82"/>
      <c r="C53" s="83"/>
      <c r="D53" s="83"/>
      <c r="E53" s="84"/>
      <c r="F53" s="83"/>
      <c r="G53" s="9"/>
      <c r="H53" s="9"/>
    </row>
    <row r="54" spans="1:11" x14ac:dyDescent="0.25">
      <c r="A54" s="321"/>
      <c r="B54" s="321"/>
      <c r="C54" s="321"/>
      <c r="D54" s="321"/>
      <c r="E54" s="321"/>
      <c r="F54" s="321"/>
      <c r="G54" s="321"/>
      <c r="H54" s="321"/>
    </row>
    <row r="55" spans="1:11" x14ac:dyDescent="0.25">
      <c r="A55" s="321"/>
      <c r="B55" s="321"/>
      <c r="C55" s="321"/>
      <c r="D55" s="321"/>
      <c r="E55" s="321"/>
      <c r="F55" s="321"/>
      <c r="G55" s="321"/>
      <c r="H55" s="321"/>
    </row>
    <row r="56" spans="1:11" x14ac:dyDescent="0.25">
      <c r="A56" s="321"/>
      <c r="B56" s="321"/>
      <c r="C56" s="321"/>
      <c r="D56" s="321"/>
      <c r="E56" s="321"/>
      <c r="F56" s="321"/>
      <c r="G56" s="321"/>
      <c r="H56" s="321"/>
    </row>
    <row r="57" spans="1:11" x14ac:dyDescent="0.25">
      <c r="A57" s="321"/>
      <c r="B57" s="321"/>
      <c r="C57" s="321"/>
      <c r="D57" s="321"/>
      <c r="E57" s="321"/>
      <c r="F57" s="321"/>
      <c r="G57" s="321"/>
      <c r="H57" s="321"/>
    </row>
    <row r="58" spans="1:11" x14ac:dyDescent="0.25">
      <c r="A58" s="321"/>
      <c r="B58" s="321"/>
      <c r="C58" s="321"/>
      <c r="D58" s="321"/>
      <c r="E58" s="321"/>
      <c r="F58" s="321"/>
      <c r="G58" s="321"/>
      <c r="H58" s="321"/>
    </row>
    <row r="59" spans="1:11" x14ac:dyDescent="0.25">
      <c r="A59" s="321"/>
      <c r="B59" s="321"/>
      <c r="C59" s="321"/>
      <c r="D59" s="321"/>
      <c r="E59" s="321"/>
      <c r="F59" s="321"/>
      <c r="G59" s="321"/>
      <c r="H59" s="321"/>
    </row>
    <row r="60" spans="1:11" x14ac:dyDescent="0.25">
      <c r="A60" s="321"/>
      <c r="B60" s="321"/>
      <c r="C60" s="321"/>
      <c r="D60" s="321"/>
      <c r="E60" s="321"/>
      <c r="F60" s="321"/>
      <c r="G60" s="321"/>
      <c r="H60" s="321"/>
    </row>
    <row r="61" spans="1:11" x14ac:dyDescent="0.25">
      <c r="A61" s="321"/>
      <c r="B61" s="321"/>
      <c r="C61" s="321"/>
      <c r="D61" s="321"/>
      <c r="E61" s="321"/>
      <c r="F61" s="321"/>
      <c r="G61" s="321"/>
      <c r="H61" s="321"/>
    </row>
    <row r="62" spans="1:11" x14ac:dyDescent="0.25">
      <c r="A62" s="321"/>
      <c r="B62" s="321"/>
      <c r="C62" s="321"/>
      <c r="D62" s="321"/>
      <c r="E62" s="321"/>
      <c r="F62" s="321"/>
      <c r="G62" s="321"/>
      <c r="H62" s="321"/>
    </row>
    <row r="63" spans="1:11" x14ac:dyDescent="0.25">
      <c r="A63" s="321"/>
      <c r="B63" s="321"/>
      <c r="C63" s="321"/>
      <c r="D63" s="321"/>
      <c r="E63" s="321"/>
      <c r="F63" s="321"/>
      <c r="G63" s="321"/>
      <c r="H63" s="321"/>
    </row>
    <row r="64" spans="1:11" x14ac:dyDescent="0.25">
      <c r="A64" s="321"/>
      <c r="B64" s="321"/>
      <c r="C64" s="321"/>
      <c r="D64" s="321"/>
      <c r="E64" s="321"/>
      <c r="F64" s="321"/>
      <c r="G64" s="321"/>
      <c r="H64" s="321"/>
    </row>
    <row r="65" spans="1:8" x14ac:dyDescent="0.25">
      <c r="A65" s="321"/>
      <c r="B65" s="321"/>
      <c r="C65" s="321"/>
      <c r="D65" s="321"/>
      <c r="E65" s="321"/>
      <c r="F65" s="321"/>
      <c r="G65" s="321"/>
      <c r="H65" s="321"/>
    </row>
    <row r="66" spans="1:8" x14ac:dyDescent="0.25">
      <c r="A66" s="321"/>
      <c r="B66" s="321"/>
      <c r="C66" s="321"/>
      <c r="D66" s="321"/>
      <c r="E66" s="321"/>
      <c r="F66" s="321"/>
      <c r="G66" s="321"/>
      <c r="H66" s="321"/>
    </row>
    <row r="67" spans="1:8" x14ac:dyDescent="0.25">
      <c r="A67" s="321"/>
      <c r="B67" s="321"/>
      <c r="C67" s="321"/>
      <c r="D67" s="321"/>
      <c r="E67" s="321"/>
      <c r="F67" s="321"/>
      <c r="G67" s="321"/>
      <c r="H67" s="321"/>
    </row>
    <row r="68" spans="1:8" x14ac:dyDescent="0.25">
      <c r="A68" s="321"/>
      <c r="B68" s="321"/>
      <c r="C68" s="321"/>
      <c r="D68" s="321"/>
      <c r="E68" s="321"/>
      <c r="F68" s="321"/>
      <c r="G68" s="321"/>
      <c r="H68" s="321"/>
    </row>
    <row r="69" spans="1:8" x14ac:dyDescent="0.25">
      <c r="A69" s="321"/>
      <c r="B69" s="321"/>
      <c r="C69" s="321"/>
      <c r="D69" s="321"/>
      <c r="E69" s="321"/>
      <c r="F69" s="321"/>
      <c r="G69" s="321"/>
      <c r="H69" s="321"/>
    </row>
    <row r="70" spans="1:8" x14ac:dyDescent="0.25">
      <c r="A70" s="321"/>
      <c r="B70" s="321"/>
      <c r="C70" s="321"/>
      <c r="D70" s="321"/>
      <c r="E70" s="321"/>
      <c r="F70" s="321"/>
      <c r="G70" s="321"/>
      <c r="H70" s="321"/>
    </row>
    <row r="71" spans="1:8" x14ac:dyDescent="0.25">
      <c r="A71" s="321"/>
      <c r="B71" s="321"/>
      <c r="C71" s="321"/>
      <c r="D71" s="321"/>
      <c r="E71" s="321"/>
      <c r="F71" s="321"/>
      <c r="G71" s="321"/>
      <c r="H71" s="321"/>
    </row>
    <row r="72" spans="1:8" x14ac:dyDescent="0.25">
      <c r="A72" s="321"/>
      <c r="B72" s="321"/>
      <c r="C72" s="321"/>
      <c r="D72" s="321"/>
      <c r="E72" s="321"/>
      <c r="F72" s="321"/>
      <c r="G72" s="321"/>
      <c r="H72" s="321"/>
    </row>
    <row r="73" spans="1:8" x14ac:dyDescent="0.25">
      <c r="A73" s="321"/>
      <c r="B73" s="321"/>
      <c r="C73" s="321"/>
      <c r="D73" s="321"/>
      <c r="E73" s="321"/>
      <c r="F73" s="321"/>
      <c r="G73" s="321"/>
      <c r="H73" s="321"/>
    </row>
    <row r="74" spans="1:8" x14ac:dyDescent="0.25">
      <c r="A74" s="321"/>
      <c r="B74" s="321"/>
      <c r="C74" s="321"/>
      <c r="D74" s="321"/>
      <c r="E74" s="321"/>
      <c r="F74" s="321"/>
      <c r="G74" s="321"/>
      <c r="H74" s="321"/>
    </row>
    <row r="75" spans="1:8" x14ac:dyDescent="0.25">
      <c r="A75" s="321"/>
      <c r="B75" s="321"/>
      <c r="C75" s="321"/>
      <c r="D75" s="321"/>
      <c r="E75" s="321"/>
      <c r="F75" s="321"/>
      <c r="G75" s="321"/>
      <c r="H75" s="321"/>
    </row>
    <row r="76" spans="1:8" x14ac:dyDescent="0.25">
      <c r="A76" s="321"/>
      <c r="B76" s="321"/>
      <c r="C76" s="321"/>
      <c r="D76" s="321"/>
      <c r="E76" s="321"/>
      <c r="F76" s="321"/>
      <c r="G76" s="321"/>
      <c r="H76" s="321"/>
    </row>
    <row r="77" spans="1:8" x14ac:dyDescent="0.25">
      <c r="A77" s="321"/>
      <c r="B77" s="321"/>
      <c r="C77" s="321"/>
      <c r="D77" s="321"/>
      <c r="E77" s="321"/>
      <c r="F77" s="321"/>
      <c r="G77" s="321"/>
      <c r="H77" s="321"/>
    </row>
    <row r="78" spans="1:8" x14ac:dyDescent="0.25">
      <c r="A78" s="321"/>
      <c r="B78" s="321"/>
      <c r="C78" s="321"/>
      <c r="D78" s="321"/>
      <c r="E78" s="321"/>
      <c r="F78" s="321"/>
      <c r="G78" s="321"/>
      <c r="H78" s="321"/>
    </row>
    <row r="79" spans="1:8" x14ac:dyDescent="0.25">
      <c r="A79" s="321"/>
      <c r="B79" s="321"/>
      <c r="C79" s="321"/>
      <c r="D79" s="321"/>
      <c r="E79" s="321"/>
      <c r="F79" s="321"/>
      <c r="G79" s="321"/>
      <c r="H79" s="321"/>
    </row>
    <row r="80" spans="1:8" x14ac:dyDescent="0.25">
      <c r="A80" s="321"/>
      <c r="B80" s="321"/>
      <c r="C80" s="321"/>
      <c r="D80" s="321"/>
      <c r="E80" s="321"/>
      <c r="F80" s="321"/>
      <c r="G80" s="321"/>
      <c r="H80" s="321"/>
    </row>
    <row r="81" spans="1:8" x14ac:dyDescent="0.25">
      <c r="A81" s="321"/>
      <c r="B81" s="321"/>
      <c r="C81" s="321"/>
      <c r="D81" s="321"/>
      <c r="E81" s="321"/>
      <c r="F81" s="321"/>
      <c r="G81" s="321"/>
      <c r="H81" s="321"/>
    </row>
    <row r="82" spans="1:8" x14ac:dyDescent="0.25">
      <c r="A82" s="321"/>
      <c r="B82" s="321"/>
      <c r="C82" s="321"/>
      <c r="D82" s="321"/>
      <c r="E82" s="321"/>
      <c r="F82" s="321"/>
      <c r="G82" s="321"/>
      <c r="H82" s="321"/>
    </row>
    <row r="83" spans="1:8" x14ac:dyDescent="0.25">
      <c r="A83" s="321"/>
      <c r="B83" s="321"/>
      <c r="C83" s="321"/>
      <c r="D83" s="321"/>
      <c r="E83" s="321"/>
      <c r="F83" s="321"/>
      <c r="G83" s="321"/>
      <c r="H83" s="321"/>
    </row>
    <row r="84" spans="1:8" x14ac:dyDescent="0.25">
      <c r="A84" s="321"/>
      <c r="B84" s="321"/>
      <c r="C84" s="321"/>
      <c r="D84" s="321"/>
      <c r="E84" s="321"/>
      <c r="F84" s="321"/>
      <c r="G84" s="321"/>
      <c r="H84" s="321"/>
    </row>
    <row r="85" spans="1:8" x14ac:dyDescent="0.25">
      <c r="A85" s="321"/>
      <c r="B85" s="321"/>
      <c r="C85" s="321"/>
      <c r="D85" s="321"/>
      <c r="E85" s="321"/>
      <c r="F85" s="321"/>
      <c r="G85" s="321"/>
      <c r="H85" s="321"/>
    </row>
    <row r="86" spans="1:8" x14ac:dyDescent="0.25">
      <c r="A86" s="321"/>
      <c r="B86" s="321"/>
      <c r="C86" s="321"/>
      <c r="D86" s="321"/>
      <c r="E86" s="321"/>
      <c r="F86" s="321"/>
      <c r="G86" s="321"/>
      <c r="H86" s="321"/>
    </row>
    <row r="87" spans="1:8" x14ac:dyDescent="0.25">
      <c r="A87" s="321"/>
      <c r="B87" s="321"/>
      <c r="C87" s="321"/>
      <c r="D87" s="321"/>
      <c r="E87" s="321"/>
      <c r="F87" s="321"/>
      <c r="G87" s="321"/>
      <c r="H87" s="321"/>
    </row>
    <row r="88" spans="1:8" x14ac:dyDescent="0.25">
      <c r="A88" s="321"/>
      <c r="B88" s="321"/>
      <c r="C88" s="321"/>
      <c r="D88" s="321"/>
      <c r="E88" s="321"/>
      <c r="F88" s="321"/>
      <c r="G88" s="321"/>
      <c r="H88" s="321"/>
    </row>
    <row r="89" spans="1:8" x14ac:dyDescent="0.25">
      <c r="A89" s="321"/>
      <c r="B89" s="321"/>
      <c r="C89" s="321"/>
      <c r="D89" s="321"/>
      <c r="E89" s="321"/>
      <c r="F89" s="321"/>
      <c r="G89" s="321"/>
      <c r="H89" s="321"/>
    </row>
    <row r="90" spans="1:8" x14ac:dyDescent="0.25">
      <c r="A90" s="321"/>
      <c r="B90" s="321"/>
      <c r="C90" s="321"/>
      <c r="D90" s="321"/>
      <c r="E90" s="321"/>
      <c r="F90" s="321"/>
      <c r="G90" s="321"/>
      <c r="H90" s="321"/>
    </row>
    <row r="91" spans="1:8" x14ac:dyDescent="0.25">
      <c r="A91" s="321"/>
      <c r="B91" s="321"/>
      <c r="C91" s="321"/>
      <c r="D91" s="321"/>
      <c r="E91" s="321"/>
      <c r="F91" s="321"/>
      <c r="G91" s="321"/>
      <c r="H91" s="321"/>
    </row>
    <row r="92" spans="1:8" x14ac:dyDescent="0.25">
      <c r="A92" s="321"/>
      <c r="B92" s="321"/>
      <c r="C92" s="321"/>
      <c r="D92" s="321"/>
      <c r="E92" s="321"/>
      <c r="F92" s="321"/>
      <c r="G92" s="321"/>
      <c r="H92" s="321"/>
    </row>
    <row r="93" spans="1:8" x14ac:dyDescent="0.25">
      <c r="A93" s="321"/>
      <c r="B93" s="321"/>
      <c r="C93" s="321"/>
      <c r="D93" s="321"/>
      <c r="E93" s="321"/>
      <c r="F93" s="321"/>
      <c r="G93" s="321"/>
      <c r="H93" s="321"/>
    </row>
    <row r="94" spans="1:8" x14ac:dyDescent="0.25">
      <c r="A94" s="321"/>
      <c r="B94" s="321"/>
      <c r="C94" s="321"/>
      <c r="D94" s="321"/>
      <c r="E94" s="321"/>
      <c r="F94" s="321"/>
      <c r="G94" s="321"/>
      <c r="H94" s="321"/>
    </row>
    <row r="95" spans="1:8" x14ac:dyDescent="0.25">
      <c r="A95" s="321"/>
      <c r="B95" s="321"/>
      <c r="C95" s="321"/>
      <c r="D95" s="321"/>
      <c r="E95" s="321"/>
      <c r="F95" s="321"/>
      <c r="G95" s="321"/>
      <c r="H95" s="321"/>
    </row>
    <row r="96" spans="1:8" x14ac:dyDescent="0.25">
      <c r="A96" s="321"/>
      <c r="B96" s="321"/>
      <c r="C96" s="321"/>
      <c r="D96" s="321"/>
      <c r="E96" s="321"/>
      <c r="F96" s="321"/>
      <c r="G96" s="321"/>
      <c r="H96" s="321"/>
    </row>
    <row r="97" spans="1:8" x14ac:dyDescent="0.25">
      <c r="A97" s="321"/>
      <c r="B97" s="321"/>
      <c r="C97" s="321"/>
      <c r="D97" s="321"/>
      <c r="E97" s="321"/>
      <c r="F97" s="321"/>
      <c r="G97" s="321"/>
      <c r="H97" s="321"/>
    </row>
    <row r="98" spans="1:8" x14ac:dyDescent="0.25">
      <c r="A98" s="321"/>
      <c r="B98" s="321"/>
      <c r="C98" s="321"/>
      <c r="D98" s="321"/>
      <c r="E98" s="321"/>
      <c r="F98" s="321"/>
      <c r="G98" s="321"/>
      <c r="H98" s="321"/>
    </row>
    <row r="99" spans="1:8" x14ac:dyDescent="0.25">
      <c r="A99" s="321"/>
      <c r="B99" s="321"/>
      <c r="C99" s="321"/>
      <c r="D99" s="321"/>
      <c r="E99" s="321"/>
      <c r="F99" s="321"/>
      <c r="G99" s="321"/>
      <c r="H99" s="321"/>
    </row>
    <row r="100" spans="1:8" x14ac:dyDescent="0.25">
      <c r="A100" s="321"/>
      <c r="B100" s="321"/>
      <c r="C100" s="321"/>
      <c r="D100" s="321"/>
      <c r="E100" s="321"/>
      <c r="F100" s="321"/>
      <c r="G100" s="321"/>
      <c r="H100" s="321"/>
    </row>
    <row r="101" spans="1:8" x14ac:dyDescent="0.25">
      <c r="A101" s="321"/>
      <c r="B101" s="321"/>
      <c r="C101" s="321"/>
      <c r="D101" s="321"/>
      <c r="E101" s="321"/>
      <c r="F101" s="321"/>
      <c r="G101" s="321"/>
      <c r="H101" s="321"/>
    </row>
    <row r="102" spans="1:8" x14ac:dyDescent="0.25">
      <c r="A102" s="321"/>
      <c r="B102" s="321"/>
      <c r="C102" s="321"/>
      <c r="D102" s="321"/>
      <c r="E102" s="321"/>
      <c r="F102" s="321"/>
      <c r="G102" s="321"/>
      <c r="H102" s="321"/>
    </row>
    <row r="103" spans="1:8" x14ac:dyDescent="0.25">
      <c r="A103" s="321"/>
      <c r="B103" s="321"/>
      <c r="C103" s="321"/>
      <c r="D103" s="321"/>
      <c r="E103" s="321"/>
      <c r="F103" s="321"/>
      <c r="G103" s="321"/>
      <c r="H103" s="321"/>
    </row>
    <row r="104" spans="1:8" x14ac:dyDescent="0.25">
      <c r="A104" s="321"/>
      <c r="B104" s="321"/>
      <c r="C104" s="321"/>
      <c r="D104" s="321"/>
      <c r="E104" s="321"/>
      <c r="F104" s="321"/>
      <c r="G104" s="321"/>
      <c r="H104" s="321"/>
    </row>
    <row r="105" spans="1:8" x14ac:dyDescent="0.25">
      <c r="A105" s="321"/>
      <c r="B105" s="321"/>
      <c r="C105" s="321"/>
      <c r="D105" s="321"/>
      <c r="E105" s="321"/>
      <c r="F105" s="321"/>
      <c r="G105" s="321"/>
      <c r="H105" s="321"/>
    </row>
    <row r="106" spans="1:8" x14ac:dyDescent="0.25">
      <c r="A106" s="321"/>
      <c r="B106" s="321"/>
      <c r="C106" s="321"/>
      <c r="D106" s="321"/>
      <c r="E106" s="321"/>
      <c r="F106" s="321"/>
      <c r="G106" s="321"/>
      <c r="H106" s="321"/>
    </row>
    <row r="107" spans="1:8" x14ac:dyDescent="0.25">
      <c r="A107" s="321"/>
      <c r="B107" s="321"/>
      <c r="C107" s="321"/>
      <c r="D107" s="321"/>
      <c r="E107" s="321"/>
      <c r="F107" s="321"/>
      <c r="G107" s="321"/>
      <c r="H107" s="321"/>
    </row>
    <row r="108" spans="1:8" x14ac:dyDescent="0.25">
      <c r="A108" s="321"/>
      <c r="B108" s="321"/>
      <c r="C108" s="321"/>
      <c r="D108" s="321"/>
      <c r="E108" s="321"/>
      <c r="F108" s="321"/>
      <c r="G108" s="321"/>
      <c r="H108" s="321"/>
    </row>
    <row r="109" spans="1:8" x14ac:dyDescent="0.25">
      <c r="A109" s="321"/>
      <c r="B109" s="321"/>
      <c r="C109" s="321"/>
      <c r="D109" s="321"/>
      <c r="E109" s="321"/>
      <c r="F109" s="321"/>
      <c r="G109" s="321"/>
      <c r="H109" s="321"/>
    </row>
    <row r="110" spans="1:8" x14ac:dyDescent="0.25">
      <c r="A110" s="321"/>
      <c r="B110" s="321"/>
      <c r="C110" s="321"/>
      <c r="D110" s="321"/>
      <c r="E110" s="321"/>
      <c r="F110" s="321"/>
      <c r="G110" s="321"/>
      <c r="H110" s="321"/>
    </row>
    <row r="111" spans="1:8" x14ac:dyDescent="0.25">
      <c r="A111" s="321"/>
      <c r="B111" s="321"/>
      <c r="C111" s="321"/>
      <c r="D111" s="321"/>
      <c r="E111" s="321"/>
      <c r="F111" s="321"/>
      <c r="G111" s="321"/>
      <c r="H111" s="321"/>
    </row>
    <row r="112" spans="1:8" x14ac:dyDescent="0.25">
      <c r="A112" s="321"/>
      <c r="B112" s="321"/>
      <c r="C112" s="321"/>
      <c r="D112" s="321"/>
      <c r="E112" s="321"/>
      <c r="F112" s="321"/>
      <c r="G112" s="321"/>
      <c r="H112" s="321"/>
    </row>
    <row r="113" spans="1:8" x14ac:dyDescent="0.25">
      <c r="A113" s="321"/>
      <c r="B113" s="321"/>
      <c r="C113" s="321"/>
      <c r="D113" s="321"/>
      <c r="E113" s="321"/>
      <c r="F113" s="321"/>
      <c r="G113" s="321"/>
      <c r="H113" s="321"/>
    </row>
    <row r="114" spans="1:8" x14ac:dyDescent="0.25">
      <c r="A114" s="321"/>
      <c r="B114" s="321"/>
      <c r="C114" s="321"/>
      <c r="D114" s="321"/>
      <c r="E114" s="321"/>
      <c r="F114" s="321"/>
      <c r="G114" s="321"/>
      <c r="H114" s="321"/>
    </row>
    <row r="115" spans="1:8" x14ac:dyDescent="0.25">
      <c r="A115" s="321"/>
      <c r="B115" s="321"/>
      <c r="C115" s="321"/>
      <c r="D115" s="321"/>
      <c r="E115" s="321"/>
      <c r="F115" s="321"/>
      <c r="G115" s="321"/>
      <c r="H115" s="321"/>
    </row>
    <row r="116" spans="1:8" x14ac:dyDescent="0.25">
      <c r="A116" s="321"/>
      <c r="B116" s="321"/>
      <c r="C116" s="321"/>
      <c r="D116" s="321"/>
      <c r="E116" s="321"/>
      <c r="F116" s="321"/>
      <c r="G116" s="321"/>
      <c r="H116" s="321"/>
    </row>
    <row r="117" spans="1:8" x14ac:dyDescent="0.25">
      <c r="A117" s="321"/>
      <c r="B117" s="321"/>
      <c r="C117" s="321"/>
      <c r="D117" s="321"/>
      <c r="E117" s="321"/>
      <c r="F117" s="321"/>
      <c r="G117" s="321"/>
      <c r="H117" s="321"/>
    </row>
    <row r="118" spans="1:8" x14ac:dyDescent="0.25">
      <c r="A118" s="321"/>
      <c r="B118" s="321"/>
      <c r="C118" s="321"/>
      <c r="D118" s="321"/>
      <c r="E118" s="321"/>
      <c r="F118" s="321"/>
      <c r="G118" s="321"/>
      <c r="H118" s="321"/>
    </row>
    <row r="119" spans="1:8" x14ac:dyDescent="0.25">
      <c r="A119" s="321"/>
      <c r="B119" s="321"/>
      <c r="C119" s="321"/>
      <c r="D119" s="321"/>
      <c r="E119" s="321"/>
      <c r="F119" s="321"/>
      <c r="G119" s="321"/>
      <c r="H119" s="321"/>
    </row>
    <row r="120" spans="1:8" x14ac:dyDescent="0.25">
      <c r="A120" s="321"/>
      <c r="B120" s="321"/>
      <c r="C120" s="321"/>
      <c r="D120" s="321"/>
      <c r="E120" s="321"/>
      <c r="F120" s="321"/>
      <c r="G120" s="321"/>
      <c r="H120" s="321"/>
    </row>
    <row r="121" spans="1:8" x14ac:dyDescent="0.25">
      <c r="A121" s="321"/>
      <c r="B121" s="321"/>
      <c r="C121" s="321"/>
      <c r="D121" s="321"/>
      <c r="E121" s="321"/>
      <c r="F121" s="321"/>
      <c r="G121" s="321"/>
      <c r="H121" s="321"/>
    </row>
    <row r="122" spans="1:8" x14ac:dyDescent="0.25">
      <c r="A122" s="321"/>
      <c r="B122" s="321"/>
      <c r="C122" s="321"/>
      <c r="D122" s="321"/>
      <c r="E122" s="321"/>
      <c r="F122" s="321"/>
      <c r="G122" s="321"/>
      <c r="H122" s="321"/>
    </row>
    <row r="123" spans="1:8" x14ac:dyDescent="0.25">
      <c r="A123" s="321"/>
      <c r="B123" s="321"/>
      <c r="C123" s="321"/>
      <c r="D123" s="321"/>
      <c r="E123" s="321"/>
      <c r="F123" s="321"/>
      <c r="G123" s="321"/>
      <c r="H123" s="321"/>
    </row>
    <row r="124" spans="1:8" x14ac:dyDescent="0.25">
      <c r="A124" s="321"/>
      <c r="B124" s="321"/>
      <c r="C124" s="321"/>
      <c r="D124" s="321"/>
      <c r="E124" s="321"/>
      <c r="F124" s="321"/>
      <c r="G124" s="321"/>
      <c r="H124" s="321"/>
    </row>
    <row r="125" spans="1:8" x14ac:dyDescent="0.25">
      <c r="A125" s="321"/>
      <c r="B125" s="321"/>
      <c r="C125" s="321"/>
      <c r="D125" s="321"/>
      <c r="E125" s="321"/>
      <c r="F125" s="321"/>
      <c r="G125" s="321"/>
      <c r="H125" s="321"/>
    </row>
    <row r="126" spans="1:8" x14ac:dyDescent="0.25">
      <c r="A126" s="321"/>
      <c r="B126" s="321"/>
      <c r="C126" s="321"/>
      <c r="D126" s="321"/>
      <c r="E126" s="321"/>
      <c r="F126" s="321"/>
      <c r="G126" s="321"/>
      <c r="H126" s="321"/>
    </row>
    <row r="127" spans="1:8" x14ac:dyDescent="0.25">
      <c r="A127" s="321"/>
      <c r="B127" s="321"/>
      <c r="C127" s="321"/>
      <c r="D127" s="321"/>
      <c r="E127" s="321"/>
      <c r="F127" s="321"/>
      <c r="G127" s="321"/>
      <c r="H127" s="321"/>
    </row>
    <row r="128" spans="1:8" x14ac:dyDescent="0.25">
      <c r="A128" s="321"/>
      <c r="B128" s="321"/>
      <c r="C128" s="321"/>
      <c r="D128" s="321"/>
      <c r="E128" s="321"/>
      <c r="F128" s="321"/>
      <c r="G128" s="321"/>
      <c r="H128" s="321"/>
    </row>
    <row r="129" spans="1:8" x14ac:dyDescent="0.25">
      <c r="A129" s="321"/>
      <c r="B129" s="321"/>
      <c r="C129" s="321"/>
      <c r="D129" s="321"/>
      <c r="E129" s="321"/>
      <c r="F129" s="321"/>
      <c r="G129" s="321"/>
      <c r="H129" s="321"/>
    </row>
    <row r="130" spans="1:8" x14ac:dyDescent="0.25">
      <c r="A130" s="321"/>
      <c r="B130" s="321"/>
      <c r="C130" s="321"/>
      <c r="D130" s="321"/>
      <c r="E130" s="321"/>
      <c r="F130" s="321"/>
      <c r="G130" s="321"/>
      <c r="H130" s="321"/>
    </row>
    <row r="131" spans="1:8" x14ac:dyDescent="0.25">
      <c r="A131" s="321"/>
      <c r="B131" s="321"/>
      <c r="C131" s="321"/>
      <c r="D131" s="321"/>
      <c r="E131" s="321"/>
      <c r="F131" s="321"/>
      <c r="G131" s="321"/>
      <c r="H131" s="321"/>
    </row>
    <row r="132" spans="1:8" x14ac:dyDescent="0.25">
      <c r="A132" s="321"/>
      <c r="B132" s="321"/>
      <c r="C132" s="321"/>
      <c r="D132" s="321"/>
      <c r="E132" s="321"/>
      <c r="F132" s="321"/>
      <c r="G132" s="321"/>
      <c r="H132" s="321"/>
    </row>
    <row r="133" spans="1:8" x14ac:dyDescent="0.25">
      <c r="A133" s="321"/>
      <c r="B133" s="321"/>
      <c r="C133" s="321"/>
      <c r="D133" s="321"/>
      <c r="E133" s="321"/>
      <c r="F133" s="321"/>
      <c r="G133" s="321"/>
      <c r="H133" s="321"/>
    </row>
    <row r="134" spans="1:8" x14ac:dyDescent="0.25">
      <c r="A134" s="321"/>
      <c r="B134" s="321"/>
      <c r="C134" s="321"/>
      <c r="D134" s="321"/>
      <c r="E134" s="321"/>
      <c r="F134" s="321"/>
      <c r="G134" s="321"/>
      <c r="H134" s="321"/>
    </row>
    <row r="135" spans="1:8" x14ac:dyDescent="0.25">
      <c r="A135" s="321"/>
      <c r="B135" s="321"/>
      <c r="C135" s="321"/>
      <c r="D135" s="321"/>
      <c r="E135" s="321"/>
      <c r="F135" s="321"/>
      <c r="G135" s="321"/>
      <c r="H135" s="321"/>
    </row>
    <row r="136" spans="1:8" x14ac:dyDescent="0.25">
      <c r="A136" s="321"/>
      <c r="B136" s="321"/>
      <c r="C136" s="321"/>
      <c r="D136" s="321"/>
      <c r="E136" s="321"/>
      <c r="F136" s="321"/>
      <c r="G136" s="321"/>
      <c r="H136" s="321"/>
    </row>
    <row r="137" spans="1:8" x14ac:dyDescent="0.25">
      <c r="A137" s="321"/>
      <c r="B137" s="321"/>
      <c r="C137" s="321"/>
      <c r="D137" s="321"/>
      <c r="E137" s="321"/>
      <c r="F137" s="321"/>
      <c r="G137" s="321"/>
      <c r="H137" s="321"/>
    </row>
    <row r="138" spans="1:8" x14ac:dyDescent="0.25">
      <c r="A138" s="321"/>
      <c r="B138" s="321"/>
      <c r="C138" s="321"/>
      <c r="D138" s="321"/>
      <c r="E138" s="321"/>
      <c r="F138" s="321"/>
      <c r="G138" s="321"/>
      <c r="H138" s="321"/>
    </row>
    <row r="139" spans="1:8" x14ac:dyDescent="0.25">
      <c r="A139" s="321"/>
      <c r="B139" s="321"/>
      <c r="C139" s="321"/>
      <c r="D139" s="321"/>
      <c r="E139" s="321"/>
      <c r="F139" s="321"/>
      <c r="G139" s="321"/>
      <c r="H139" s="321"/>
    </row>
    <row r="140" spans="1:8" x14ac:dyDescent="0.25">
      <c r="A140" s="321"/>
      <c r="B140" s="321"/>
      <c r="C140" s="321"/>
      <c r="D140" s="321"/>
      <c r="E140" s="321"/>
      <c r="F140" s="321"/>
      <c r="G140" s="321"/>
      <c r="H140" s="321"/>
    </row>
    <row r="141" spans="1:8" x14ac:dyDescent="0.25">
      <c r="A141" s="321"/>
      <c r="B141" s="321"/>
      <c r="C141" s="321"/>
      <c r="D141" s="321"/>
      <c r="E141" s="321"/>
      <c r="F141" s="321"/>
      <c r="G141" s="321"/>
      <c r="H141" s="321"/>
    </row>
    <row r="142" spans="1:8" x14ac:dyDescent="0.25">
      <c r="A142" s="321"/>
      <c r="B142" s="321"/>
      <c r="C142" s="321"/>
      <c r="D142" s="321"/>
      <c r="E142" s="321"/>
      <c r="F142" s="321"/>
      <c r="G142" s="321"/>
      <c r="H142" s="321"/>
    </row>
    <row r="143" spans="1:8" x14ac:dyDescent="0.25">
      <c r="A143" s="321"/>
      <c r="B143" s="321"/>
      <c r="C143" s="321"/>
      <c r="D143" s="321"/>
      <c r="E143" s="321"/>
      <c r="F143" s="321"/>
      <c r="G143" s="321"/>
      <c r="H143" s="321"/>
    </row>
    <row r="144" spans="1:8" x14ac:dyDescent="0.25">
      <c r="A144" s="321"/>
      <c r="B144" s="321"/>
      <c r="C144" s="321"/>
      <c r="D144" s="321"/>
      <c r="E144" s="321"/>
      <c r="F144" s="321"/>
      <c r="G144" s="321"/>
      <c r="H144" s="321"/>
    </row>
    <row r="145" spans="1:8" x14ac:dyDescent="0.25">
      <c r="A145" s="321"/>
      <c r="B145" s="321"/>
      <c r="C145" s="321"/>
      <c r="D145" s="321"/>
      <c r="E145" s="321"/>
      <c r="F145" s="321"/>
      <c r="G145" s="321"/>
      <c r="H145" s="321"/>
    </row>
    <row r="146" spans="1:8" x14ac:dyDescent="0.25">
      <c r="A146" s="321"/>
      <c r="B146" s="321"/>
      <c r="C146" s="321"/>
      <c r="D146" s="321"/>
      <c r="E146" s="321"/>
      <c r="F146" s="321"/>
      <c r="G146" s="321"/>
      <c r="H146" s="321"/>
    </row>
    <row r="147" spans="1:8" x14ac:dyDescent="0.25">
      <c r="A147" s="321"/>
      <c r="B147" s="321"/>
      <c r="C147" s="321"/>
      <c r="D147" s="321"/>
      <c r="E147" s="321"/>
      <c r="F147" s="321"/>
      <c r="G147" s="321"/>
      <c r="H147" s="321"/>
    </row>
    <row r="148" spans="1:8" x14ac:dyDescent="0.25">
      <c r="A148" s="321"/>
      <c r="B148" s="321"/>
      <c r="C148" s="321"/>
      <c r="D148" s="321"/>
      <c r="E148" s="321"/>
      <c r="F148" s="321"/>
      <c r="G148" s="321"/>
      <c r="H148" s="321"/>
    </row>
    <row r="149" spans="1:8" x14ac:dyDescent="0.25">
      <c r="A149" s="321"/>
      <c r="B149" s="321"/>
      <c r="C149" s="321"/>
      <c r="D149" s="321"/>
      <c r="E149" s="321"/>
      <c r="F149" s="321"/>
      <c r="G149" s="321"/>
      <c r="H149" s="321"/>
    </row>
    <row r="150" spans="1:8" x14ac:dyDescent="0.25">
      <c r="A150" s="321"/>
      <c r="B150" s="321"/>
      <c r="C150" s="321"/>
      <c r="D150" s="321"/>
      <c r="E150" s="321"/>
      <c r="F150" s="321"/>
      <c r="G150" s="321"/>
      <c r="H150" s="321"/>
    </row>
    <row r="151" spans="1:8" x14ac:dyDescent="0.25">
      <c r="A151" s="321"/>
      <c r="B151" s="321"/>
      <c r="C151" s="321"/>
      <c r="D151" s="321"/>
      <c r="E151" s="321"/>
      <c r="F151" s="321"/>
      <c r="G151" s="321"/>
      <c r="H151" s="321"/>
    </row>
    <row r="152" spans="1:8" x14ac:dyDescent="0.25">
      <c r="A152" s="321"/>
      <c r="B152" s="321"/>
      <c r="C152" s="321"/>
      <c r="D152" s="321"/>
      <c r="E152" s="321"/>
      <c r="F152" s="321"/>
      <c r="G152" s="321"/>
      <c r="H152" s="321"/>
    </row>
    <row r="153" spans="1:8" x14ac:dyDescent="0.25">
      <c r="A153" s="321"/>
      <c r="B153" s="321"/>
      <c r="C153" s="321"/>
      <c r="D153" s="321"/>
      <c r="E153" s="321"/>
      <c r="F153" s="321"/>
      <c r="G153" s="321"/>
      <c r="H153" s="321"/>
    </row>
  </sheetData>
  <mergeCells count="4">
    <mergeCell ref="A10:G10"/>
    <mergeCell ref="C23:G23"/>
    <mergeCell ref="A25:G25"/>
    <mergeCell ref="D34:H34"/>
  </mergeCells>
  <pageMargins left="0.70866141732283472" right="0.70866141732283472" top="0.74803149606299213" bottom="0.74803149606299213" header="0.31496062992125984" footer="0.31496062992125984"/>
  <pageSetup paperSize="8" scale="47" orientation="portrait" cellComments="asDisplayed"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E6" sqref="E6"/>
    </sheetView>
  </sheetViews>
  <sheetFormatPr defaultColWidth="8.85546875" defaultRowHeight="12.75" x14ac:dyDescent="0.2"/>
  <cols>
    <col min="1" max="1" width="15.42578125" style="59" customWidth="1"/>
    <col min="2" max="2" width="0.85546875" style="69" customWidth="1"/>
    <col min="3" max="3" width="16.5703125" style="59" customWidth="1"/>
    <col min="4" max="4" width="0.85546875" style="69" customWidth="1"/>
    <col min="5" max="5" width="17.28515625" style="59" customWidth="1"/>
    <col min="6" max="6" width="0.85546875" style="69" customWidth="1"/>
    <col min="7" max="7" width="44.42578125" style="68" customWidth="1"/>
    <col min="8" max="8" width="0.85546875" style="69" customWidth="1"/>
    <col min="9" max="9" width="16.7109375" style="59" customWidth="1"/>
    <col min="10" max="16384" width="8.85546875" style="59"/>
  </cols>
  <sheetData>
    <row r="1" spans="1:9" s="74" customFormat="1" ht="25.5" x14ac:dyDescent="0.2">
      <c r="A1" s="75" t="s">
        <v>8</v>
      </c>
      <c r="B1" s="76"/>
      <c r="C1" s="75" t="s">
        <v>13</v>
      </c>
      <c r="D1" s="76"/>
      <c r="E1" s="75" t="s">
        <v>18</v>
      </c>
      <c r="F1" s="76"/>
      <c r="G1" s="77" t="s">
        <v>24</v>
      </c>
      <c r="H1" s="76"/>
      <c r="I1" s="75" t="s">
        <v>29</v>
      </c>
    </row>
    <row r="2" spans="1:9" x14ac:dyDescent="0.2">
      <c r="A2" s="71" t="s">
        <v>188</v>
      </c>
      <c r="B2" s="72"/>
      <c r="C2" s="67" t="s">
        <v>30</v>
      </c>
      <c r="D2" s="73"/>
      <c r="E2" s="67" t="s">
        <v>206</v>
      </c>
      <c r="F2" s="73"/>
      <c r="G2" s="68" t="s">
        <v>139</v>
      </c>
      <c r="H2" s="73"/>
      <c r="I2" s="67" t="s">
        <v>187</v>
      </c>
    </row>
    <row r="3" spans="1:9" x14ac:dyDescent="0.2">
      <c r="A3" s="71" t="s">
        <v>186</v>
      </c>
      <c r="B3" s="72"/>
      <c r="C3" s="67" t="s">
        <v>31</v>
      </c>
      <c r="D3" s="73"/>
      <c r="E3" s="67" t="s">
        <v>185</v>
      </c>
      <c r="F3" s="73"/>
      <c r="G3" s="68" t="s">
        <v>140</v>
      </c>
      <c r="H3" s="73"/>
      <c r="I3" s="67" t="s">
        <v>39</v>
      </c>
    </row>
    <row r="4" spans="1:9" x14ac:dyDescent="0.2">
      <c r="A4" s="71" t="s">
        <v>184</v>
      </c>
      <c r="B4" s="72"/>
      <c r="C4" s="67" t="s">
        <v>234</v>
      </c>
      <c r="D4" s="73"/>
      <c r="E4" s="71" t="s">
        <v>183</v>
      </c>
      <c r="F4" s="70"/>
      <c r="G4" s="68" t="s">
        <v>141</v>
      </c>
      <c r="H4" s="73"/>
      <c r="I4" s="67" t="s">
        <v>182</v>
      </c>
    </row>
    <row r="5" spans="1:9" x14ac:dyDescent="0.2">
      <c r="A5" s="71" t="s">
        <v>157</v>
      </c>
      <c r="B5" s="72"/>
      <c r="C5" s="67" t="s">
        <v>36</v>
      </c>
      <c r="D5" s="73"/>
      <c r="E5" s="71" t="s">
        <v>181</v>
      </c>
      <c r="F5" s="70"/>
      <c r="G5" s="68" t="s">
        <v>146</v>
      </c>
      <c r="H5" s="73"/>
      <c r="I5" s="67" t="s">
        <v>40</v>
      </c>
    </row>
    <row r="6" spans="1:9" ht="38.25" x14ac:dyDescent="0.2">
      <c r="A6" s="71" t="s">
        <v>35</v>
      </c>
      <c r="B6" s="72"/>
      <c r="C6" s="67" t="s">
        <v>153</v>
      </c>
      <c r="D6" s="73"/>
      <c r="E6" s="71" t="s">
        <v>179</v>
      </c>
      <c r="F6" s="70"/>
      <c r="G6" s="68" t="s">
        <v>138</v>
      </c>
      <c r="H6" s="73"/>
      <c r="I6" s="67" t="s">
        <v>178</v>
      </c>
    </row>
    <row r="7" spans="1:9" ht="25.5" x14ac:dyDescent="0.2">
      <c r="A7" s="71" t="s">
        <v>162</v>
      </c>
      <c r="B7" s="72"/>
      <c r="C7" s="67"/>
      <c r="D7" s="73"/>
      <c r="E7" s="71" t="s">
        <v>32</v>
      </c>
      <c r="F7" s="70"/>
      <c r="G7" s="68" t="s">
        <v>145</v>
      </c>
      <c r="H7" s="73"/>
      <c r="I7" s="67" t="s">
        <v>176</v>
      </c>
    </row>
    <row r="8" spans="1:9" x14ac:dyDescent="0.2">
      <c r="A8" s="59" t="s">
        <v>154</v>
      </c>
      <c r="B8" s="72"/>
      <c r="C8" s="67"/>
      <c r="D8" s="73"/>
      <c r="E8" s="71" t="s">
        <v>174</v>
      </c>
      <c r="F8" s="70"/>
      <c r="G8" s="68" t="s">
        <v>143</v>
      </c>
      <c r="H8" s="73"/>
      <c r="I8" s="67" t="s">
        <v>173</v>
      </c>
    </row>
    <row r="9" spans="1:9" ht="25.5" x14ac:dyDescent="0.2">
      <c r="A9" s="71" t="s">
        <v>180</v>
      </c>
      <c r="B9" s="72"/>
      <c r="C9" s="67"/>
      <c r="D9" s="73"/>
      <c r="E9" s="71" t="s">
        <v>207</v>
      </c>
      <c r="F9" s="70"/>
      <c r="G9" s="68" t="s">
        <v>142</v>
      </c>
      <c r="I9" s="67" t="s">
        <v>170</v>
      </c>
    </row>
    <row r="10" spans="1:9" x14ac:dyDescent="0.2">
      <c r="A10" s="59" t="s">
        <v>155</v>
      </c>
      <c r="B10" s="72"/>
      <c r="E10" s="71" t="s">
        <v>37</v>
      </c>
      <c r="F10" s="70"/>
      <c r="G10" s="68" t="s">
        <v>150</v>
      </c>
      <c r="I10" s="67" t="s">
        <v>167</v>
      </c>
    </row>
    <row r="11" spans="1:9" ht="25.5" x14ac:dyDescent="0.2">
      <c r="A11" s="71" t="s">
        <v>177</v>
      </c>
      <c r="B11" s="72"/>
      <c r="E11" s="71" t="s">
        <v>171</v>
      </c>
      <c r="F11" s="70"/>
      <c r="G11" s="68" t="s">
        <v>144</v>
      </c>
      <c r="I11" s="67" t="s">
        <v>165</v>
      </c>
    </row>
    <row r="12" spans="1:9" ht="25.5" x14ac:dyDescent="0.2">
      <c r="A12" s="71" t="s">
        <v>159</v>
      </c>
      <c r="B12" s="72"/>
      <c r="E12" s="71" t="s">
        <v>168</v>
      </c>
      <c r="F12" s="70"/>
      <c r="G12" s="68" t="s">
        <v>149</v>
      </c>
      <c r="I12" s="59" t="s">
        <v>153</v>
      </c>
    </row>
    <row r="13" spans="1:9" ht="25.5" x14ac:dyDescent="0.2">
      <c r="A13" s="71" t="s">
        <v>175</v>
      </c>
      <c r="B13" s="72"/>
      <c r="E13" s="71" t="s">
        <v>33</v>
      </c>
      <c r="F13" s="70"/>
      <c r="G13" s="68" t="s">
        <v>151</v>
      </c>
    </row>
    <row r="14" spans="1:9" ht="25.5" x14ac:dyDescent="0.2">
      <c r="A14" s="71" t="s">
        <v>172</v>
      </c>
      <c r="B14" s="70"/>
      <c r="E14" s="71" t="s">
        <v>163</v>
      </c>
      <c r="F14" s="70"/>
      <c r="G14" s="68" t="s">
        <v>148</v>
      </c>
    </row>
    <row r="15" spans="1:9" x14ac:dyDescent="0.2">
      <c r="A15" s="71" t="s">
        <v>169</v>
      </c>
      <c r="B15" s="70"/>
      <c r="E15" s="71" t="s">
        <v>161</v>
      </c>
      <c r="F15" s="70"/>
      <c r="G15" s="68" t="s">
        <v>147</v>
      </c>
    </row>
    <row r="16" spans="1:9" ht="25.5" x14ac:dyDescent="0.2">
      <c r="A16" s="71" t="s">
        <v>166</v>
      </c>
      <c r="E16" s="71" t="s">
        <v>158</v>
      </c>
      <c r="G16" s="68" t="s">
        <v>34</v>
      </c>
    </row>
    <row r="17" spans="1:7" x14ac:dyDescent="0.2">
      <c r="A17" s="71" t="s">
        <v>164</v>
      </c>
      <c r="E17" s="71" t="s">
        <v>156</v>
      </c>
      <c r="G17" s="68" t="s">
        <v>153</v>
      </c>
    </row>
    <row r="18" spans="1:7" x14ac:dyDescent="0.2">
      <c r="A18" s="71" t="s">
        <v>160</v>
      </c>
      <c r="E18" s="59" t="s">
        <v>153</v>
      </c>
    </row>
    <row r="19" spans="1:7" x14ac:dyDescent="0.2">
      <c r="A19" s="59" t="s">
        <v>153</v>
      </c>
      <c r="E19" s="59" t="s">
        <v>34</v>
      </c>
    </row>
  </sheetData>
  <sortState ref="G2:G19">
    <sortCondition ref="G2"/>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Microsoft.Office.RecordsManagement.PolicyFeatures.ExpirationEventReceiver</Name>
    <Type>10001</Type>
    <SequenceNumber>101</SequenceNumber>
    <Assembly>Microsoft.Office.Policy, Version=12.0.0.0, Culture=neutral, PublicKeyToken=71e9bce111e9429c</Assembly>
    <Class>Microsoft.Office.RecordsManagement.Internal.UpdateExpireDate</Class>
    <Data/>
    <Filter/>
  </Receiver>
  <Receiver>
    <Name>Microsoft.Office.RecordsManagement.PolicyFeatures.ExpirationEventReceiver</Name>
    <Type>10002</Type>
    <SequenceNumber>102</SequenceNumber>
    <Assembly>Microsoft.Office.Policy, Version=12.0.0.0, Culture=neutral, PublicKeyToken=71e9bce111e9429c</Assembly>
    <Class>Microsoft.Office.RecordsManagement.Internal.UpdateExpireDate</Class>
    <Data/>
    <Filter/>
  </Receiver>
  <Receiver>
    <Name>Microsoft.Office.RecordsManagement.PolicyFeatures.ExpirationEventReceiver</Name>
    <Type>10004</Type>
    <SequenceNumber>103</SequenceNumber>
    <Assembly>Microsoft.Office.Policy, Version=12.0.0.0, Culture=neutral, PublicKeyToken=71e9bce111e9429c</Assembly>
    <Class>Microsoft.Office.RecordsManagement.Internal.UpdateExpireDate</Class>
    <Data/>
    <Filter/>
  </Receiver>
  <Receiver>
    <Name>Microsoft.Office.RecordsManagement.PolicyFeatures.ExpirationEventReceiver</Name>
    <Type>10006</Type>
    <SequenceNumber>104</SequenceNumber>
    <Assembly>Microsoft.Office.Policy, Version=12.0.0.0, Culture=neutral, PublicKeyToken=71e9bce111e9429c</Assembly>
    <Class>Microsoft.Office.RecordsManagement.Internal.UpdateExpireDate</Class>
    <Data/>
    <Filter/>
  </Receiver>
</spe:Receivers>
</file>

<file path=customXml/item2.xml><?xml version="1.0" encoding="utf-8"?>
<ct:contentTypeSchema xmlns:ct="http://schemas.microsoft.com/office/2006/metadata/contentType" xmlns:ma="http://schemas.microsoft.com/office/2006/metadata/properties/metaAttributes" ct:_="" ma:_="" ma:contentTypeName="RCUK Strategy Unit" ma:contentTypeID="0x010100DD3673D5398E024C85E79D13491073B10036F3A9378FB06042B815E5FFC651A5B100FAB2663EBFADDD4D8E6EBF932D999A4F" ma:contentTypeVersion="55" ma:contentTypeDescription="" ma:contentTypeScope="" ma:versionID="4243210bd3131a1a6518412759a4d8b0">
  <xsd:schema xmlns:xsd="http://www.w3.org/2001/XMLSchema" xmlns:xs="http://www.w3.org/2001/XMLSchema" xmlns:p="http://schemas.microsoft.com/office/2006/metadata/properties" xmlns:ns1="http://schemas.microsoft.com/sharepoint/v3" xmlns:ns2="5f67090a-b690-4b3f-9190-538c6490533a" targetNamespace="http://schemas.microsoft.com/office/2006/metadata/properties" ma:root="true" ma:fieldsID="ebd1ed7adedc801f087b2dd9c84a6311" ns1:_="" ns2:_="">
    <xsd:import namespace="http://schemas.microsoft.com/sharepoint/v3"/>
    <xsd:import namespace="5f67090a-b690-4b3f-9190-538c6490533a"/>
    <xsd:element name="properties">
      <xsd:complexType>
        <xsd:sequence>
          <xsd:element name="documentManagement">
            <xsd:complexType>
              <xsd:all>
                <xsd:element ref="ns1:Item_x0020_Status"/>
                <xsd:element ref="ns2:_dlc_Exempt" minOccurs="0"/>
                <xsd:element ref="ns2:_dlc_ExpireDateSaved" minOccurs="0"/>
                <xsd:element ref="ns2:_dlc_Expir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tem_x0020_Status" ma:index="8" ma:displayName="Item Status" ma:default="Document" ma:format="Dropdown" ma:internalName="Item_x0020_Status" ma:readOnly="false">
      <xsd:simpleType>
        <xsd:restriction base="dms:Choice">
          <xsd:enumeration value="Document"/>
          <xsd:enumeration value="Record"/>
        </xsd:restriction>
      </xsd:simpleType>
    </xsd:element>
  </xsd:schema>
  <xsd:schema xmlns:xsd="http://www.w3.org/2001/XMLSchema" xmlns:xs="http://www.w3.org/2001/XMLSchema" xmlns:dms="http://schemas.microsoft.com/office/2006/documentManagement/types" xmlns:pc="http://schemas.microsoft.com/office/infopath/2007/PartnerControls" targetNamespace="5f67090a-b690-4b3f-9190-538c6490533a" elementFormDefault="qualified">
    <xsd:import namespace="http://schemas.microsoft.com/office/2006/documentManagement/types"/>
    <xsd:import namespace="http://schemas.microsoft.com/office/infopath/2007/PartnerControls"/>
    <xsd:element name="_dlc_Exempt" ma:index="9" nillable="true" ma:displayName="Exempt from Policy" ma:hidden="true" ma:internalName="_dlc_Exempt" ma:readOnly="true">
      <xsd:simpleType>
        <xsd:restriction base="dms:Unknown"/>
      </xsd:simpleType>
    </xsd:element>
    <xsd:element name="_dlc_ExpireDateSaved" ma:index="10" nillable="true" ma:displayName="Original Expiration Date" ma:hidden="true" ma:internalName="_dlc_ExpireDateSaved" ma:readOnly="true">
      <xsd:simpleType>
        <xsd:restriction base="dms:DateTime"/>
      </xsd:simpleType>
    </xsd:element>
    <xsd:element name="_dlc_ExpireDate" ma:index="11" nillable="true" ma:displayName="Expiration Date" ma:hidden="true" ma:internalName="_dlc_ExpireDat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tem_x0020_Status xmlns="http://schemas.microsoft.com/sharepoint/v3">Document</Item_x0020_Statu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p:Policy xmlns:p="office.server.policy" id="10EBBAA1-D49D-4450-9A98-206D72A9F9A9" local="false">
  <p:Name>xCouncil Policy</p:Name>
  <p:Description>Cross council expiration policy</p:Description>
  <p:Statement>Cross council records will be expired based upon a time set for the content type</p:Statement>
  <p:PolicyItems>
    <p:PolicyItem featureId="Microsoft.Office.RecordsManagement.PolicyFeatures.Expiration">
      <p:Name>Expiration</p:Name>
      <p:Description>Automatic scheduling of content for processing, and expiry of content that has reached its due date.</p:Description>
      <p:CustomData>
        <data>
          <formula id="CustomExpiration.CustomExpirationFormula"/>
          <action type="workflow" id="04eb489c-4f71-414b-815d-c526cd42196f"/>
        </data>
      </p:CustomData>
    </p:PolicyItem>
  </p:PolicyItems>
</p:Policy>
</file>

<file path=customXml/itemProps1.xml><?xml version="1.0" encoding="utf-8"?>
<ds:datastoreItem xmlns:ds="http://schemas.openxmlformats.org/officeDocument/2006/customXml" ds:itemID="{C9588E0C-5682-47B2-8D07-D74CBFA032BA}">
  <ds:schemaRefs>
    <ds:schemaRef ds:uri="http://schemas.microsoft.com/sharepoint/events"/>
  </ds:schemaRefs>
</ds:datastoreItem>
</file>

<file path=customXml/itemProps2.xml><?xml version="1.0" encoding="utf-8"?>
<ds:datastoreItem xmlns:ds="http://schemas.openxmlformats.org/officeDocument/2006/customXml" ds:itemID="{7FF2AC28-E223-4F20-A8B3-4EF0DC30D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f67090a-b690-4b3f-9190-538c649053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D6DCC0-04EB-45CF-9CCF-4734B554EE64}">
  <ds:schemaRefs>
    <ds:schemaRef ds:uri="http://schemas.microsoft.com/office/2006/documentManagement/types"/>
    <ds:schemaRef ds:uri="http://schemas.microsoft.com/sharepoint/v3"/>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metadata/properties"/>
    <ds:schemaRef ds:uri="5f67090a-b690-4b3f-9190-538c6490533a"/>
    <ds:schemaRef ds:uri="http://www.w3.org/XML/1998/namespace"/>
    <ds:schemaRef ds:uri="http://purl.org/dc/dcmitype/"/>
  </ds:schemaRefs>
</ds:datastoreItem>
</file>

<file path=customXml/itemProps4.xml><?xml version="1.0" encoding="utf-8"?>
<ds:datastoreItem xmlns:ds="http://schemas.openxmlformats.org/officeDocument/2006/customXml" ds:itemID="{0C9C04D2-825E-41E5-B57E-773435E3A024}">
  <ds:schemaRefs>
    <ds:schemaRef ds:uri="http://schemas.microsoft.com/sharepoint/v3/contenttype/forms"/>
  </ds:schemaRefs>
</ds:datastoreItem>
</file>

<file path=customXml/itemProps5.xml><?xml version="1.0" encoding="utf-8"?>
<ds:datastoreItem xmlns:ds="http://schemas.openxmlformats.org/officeDocument/2006/customXml" ds:itemID="{EDE4FF50-7B43-444E-8A46-51C08764281A}">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definitions</vt:lpstr>
      <vt:lpstr>Jisc APC template v4</vt:lpstr>
      <vt:lpstr>Discounts, memberships &amp; pre-pa</vt:lpstr>
      <vt:lpstr>RCUK compliance summary</vt:lpstr>
      <vt:lpstr>Constrained values</vt:lpstr>
      <vt:lpstr>'Jisc APC template v4'!Print_Area</vt:lpstr>
      <vt:lpstr>'RCUK compliance summary'!Print_Area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Shamash</dc:creator>
  <cp:lastModifiedBy>BISSET J.M</cp:lastModifiedBy>
  <cp:lastPrinted>2017-05-12T09:16:44Z</cp:lastPrinted>
  <dcterms:created xsi:type="dcterms:W3CDTF">2016-08-09T14:04:46Z</dcterms:created>
  <dcterms:modified xsi:type="dcterms:W3CDTF">2017-05-12T10:10:07Z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0x010100DD3673D5398E024C85E79D13491073B10036F3A9378FB06042B815E5FFC651A5B100FAB2663EBFADDD4D8E6EBF932D999A4F</vt:lpwstr>
  </property>
  <property fmtid="{D5CDD505-2E9C-101B-9397-08002B2CF9AE}" pid="3" name="IsMyDocuments">
    <vt:bool>true</vt:bool>
  </property>
</Properties>
</file>