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360" windowWidth="27792" windowHeight="12348" tabRatio="974" activeTab="8"/>
  </bookViews>
  <sheets>
    <sheet name="INTRO" sheetId="19" r:id="rId1"/>
    <sheet name="Trapping data" sheetId="1" r:id="rId2"/>
    <sheet name="Collated trapping data" sheetId="13" r:id="rId3"/>
    <sheet name="Magnot data" sheetId="15" r:id="rId4"/>
    <sheet name="Collated magnot data" sheetId="16" r:id="rId5"/>
    <sheet name="non trapping state data" sheetId="10" r:id="rId6"/>
    <sheet name="log log graph" sheetId="4" r:id="rId7"/>
    <sheet name="log lin graph" sheetId="6" r:id="rId8"/>
    <sheet name="lin lin graph" sheetId="7" r:id="rId9"/>
  </sheets>
  <definedNames>
    <definedName name="solver_adj" localSheetId="1" hidden="1">'Trapping data'!$Q$27:$Q$28</definedName>
    <definedName name="solver_cvg" localSheetId="1" hidden="1">0.0001</definedName>
    <definedName name="solver_drv" localSheetId="1" hidden="1">2</definedName>
    <definedName name="solver_eng" localSheetId="2"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2" hidden="1">1</definedName>
    <definedName name="solver_neg" localSheetId="1" hidden="1">1</definedName>
    <definedName name="solver_nod" localSheetId="1" hidden="1">2147483647</definedName>
    <definedName name="solver_num" localSheetId="2" hidden="1">0</definedName>
    <definedName name="solver_num" localSheetId="1" hidden="1">0</definedName>
    <definedName name="solver_nwt" localSheetId="1" hidden="1">1</definedName>
    <definedName name="solver_opt" localSheetId="2" hidden="1">'Collated trapping data'!$K$129</definedName>
    <definedName name="solver_opt" localSheetId="1" hidden="1">'Trapping data'!$Q$29</definedName>
    <definedName name="solver_pre" localSheetId="1" hidden="1">0.000001</definedName>
    <definedName name="solver_rbv" localSheetId="1" hidden="1">2</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2" hidden="1">1</definedName>
    <definedName name="solver_typ" localSheetId="1" hidden="1">2</definedName>
    <definedName name="solver_val" localSheetId="2" hidden="1">0</definedName>
    <definedName name="solver_val" localSheetId="1" hidden="1">0</definedName>
    <definedName name="solver_ver" localSheetId="2" hidden="1">3</definedName>
    <definedName name="solver_ver" localSheetId="1" hidden="1">3</definedName>
  </definedNames>
  <calcPr calcId="144525"/>
</workbook>
</file>

<file path=xl/calcChain.xml><?xml version="1.0" encoding="utf-8"?>
<calcChain xmlns="http://schemas.openxmlformats.org/spreadsheetml/2006/main">
  <c r="M178" i="16" l="1"/>
  <c r="L178" i="16"/>
  <c r="M154" i="16"/>
  <c r="L154" i="16"/>
  <c r="L139" i="16"/>
  <c r="M139" i="16"/>
  <c r="H62" i="16"/>
  <c r="K178" i="16"/>
  <c r="H178" i="16"/>
  <c r="J178" i="16"/>
  <c r="I178" i="16"/>
  <c r="G178" i="16"/>
  <c r="H129" i="13"/>
  <c r="H125" i="13"/>
  <c r="H107" i="13"/>
  <c r="H90" i="13"/>
  <c r="H83" i="13"/>
  <c r="H75" i="13"/>
  <c r="H64" i="13"/>
  <c r="H58" i="13"/>
  <c r="H49" i="13"/>
  <c r="H41" i="13"/>
  <c r="H37" i="13"/>
  <c r="H32" i="13"/>
  <c r="G32" i="13"/>
  <c r="H23" i="13"/>
  <c r="H16" i="13"/>
  <c r="H139" i="16"/>
  <c r="H154" i="16"/>
  <c r="H125" i="16"/>
  <c r="H116" i="16"/>
  <c r="H107" i="16"/>
  <c r="H98" i="16"/>
  <c r="H89" i="16"/>
  <c r="H80" i="16"/>
  <c r="H71" i="16"/>
  <c r="H53" i="16"/>
  <c r="H45" i="16"/>
  <c r="H36" i="16"/>
  <c r="H27" i="16"/>
  <c r="H18" i="16"/>
  <c r="J129" i="13"/>
  <c r="K129" i="13"/>
  <c r="I129" i="13"/>
  <c r="G129" i="13"/>
  <c r="J154" i="16"/>
  <c r="K154" i="16"/>
  <c r="I154" i="16"/>
  <c r="G154" i="16"/>
  <c r="M125" i="16"/>
  <c r="L125" i="16"/>
  <c r="L116" i="16"/>
  <c r="M116" i="16"/>
  <c r="M107" i="16"/>
  <c r="L107" i="16"/>
  <c r="M98" i="16"/>
  <c r="L98" i="16"/>
  <c r="M89" i="16"/>
  <c r="L89" i="16"/>
  <c r="M80" i="16"/>
  <c r="L80" i="16"/>
  <c r="M71" i="16"/>
  <c r="L71" i="16"/>
  <c r="M62" i="16"/>
  <c r="L62" i="16"/>
  <c r="M53" i="16"/>
  <c r="L53" i="16"/>
  <c r="M45" i="16"/>
  <c r="L45" i="16"/>
  <c r="L36" i="16"/>
  <c r="M36" i="16"/>
  <c r="M27" i="16"/>
  <c r="L27" i="16"/>
  <c r="K139" i="16"/>
  <c r="J139" i="16"/>
  <c r="I139" i="16"/>
  <c r="G139" i="16"/>
  <c r="K125" i="16"/>
  <c r="J125" i="16"/>
  <c r="I125" i="16"/>
  <c r="G125" i="16"/>
  <c r="K116" i="16"/>
  <c r="J116" i="16"/>
  <c r="I116" i="16"/>
  <c r="G116" i="16"/>
  <c r="K107" i="16"/>
  <c r="J107" i="16"/>
  <c r="I107" i="16"/>
  <c r="G107" i="16"/>
  <c r="K98" i="16"/>
  <c r="J98" i="16"/>
  <c r="I98" i="16"/>
  <c r="G98" i="16"/>
  <c r="K89" i="16"/>
  <c r="J89" i="16"/>
  <c r="I89" i="16"/>
  <c r="G89" i="16"/>
  <c r="K80" i="16"/>
  <c r="J80" i="16"/>
  <c r="I80" i="16"/>
  <c r="G80" i="16"/>
  <c r="J62" i="16"/>
  <c r="K71" i="16"/>
  <c r="J71" i="16"/>
  <c r="I71" i="16"/>
  <c r="G71" i="16"/>
  <c r="K62" i="16"/>
  <c r="I62" i="16"/>
  <c r="G62" i="16"/>
  <c r="K53" i="16"/>
  <c r="J53" i="16"/>
  <c r="I53" i="16"/>
  <c r="G53" i="16"/>
  <c r="K45" i="16"/>
  <c r="J45" i="16"/>
  <c r="I45" i="16"/>
  <c r="G45" i="16"/>
  <c r="K36" i="16"/>
  <c r="J36" i="16"/>
  <c r="I36" i="16"/>
  <c r="G36" i="16"/>
  <c r="J27" i="16"/>
  <c r="K27" i="16"/>
  <c r="I27" i="16"/>
  <c r="G27" i="16"/>
  <c r="M18" i="16"/>
  <c r="L18" i="16"/>
  <c r="J18" i="16"/>
  <c r="I18" i="16"/>
  <c r="K18" i="16"/>
  <c r="G18" i="16"/>
  <c r="L125" i="13"/>
  <c r="J125" i="13"/>
  <c r="K125" i="13"/>
  <c r="I125" i="13"/>
  <c r="G125" i="13"/>
  <c r="L107" i="13"/>
  <c r="J107" i="13"/>
  <c r="L90" i="13"/>
  <c r="J90" i="13"/>
  <c r="I90" i="13"/>
  <c r="L83" i="13"/>
  <c r="J83" i="13"/>
  <c r="L75" i="13"/>
  <c r="J75" i="13"/>
  <c r="L64" i="13"/>
  <c r="J64" i="13"/>
  <c r="L58" i="13"/>
  <c r="J58" i="13"/>
  <c r="L49" i="13"/>
  <c r="J49" i="13"/>
  <c r="L41" i="13"/>
  <c r="J41" i="13"/>
  <c r="L37" i="13"/>
  <c r="J37" i="13"/>
  <c r="L32" i="13"/>
  <c r="J32" i="13"/>
  <c r="L23" i="13"/>
  <c r="J23" i="13"/>
  <c r="K23" i="13"/>
  <c r="L16" i="13"/>
  <c r="J16" i="13"/>
  <c r="G107" i="13"/>
  <c r="K107" i="13"/>
  <c r="I107" i="13"/>
  <c r="G90" i="13"/>
  <c r="K90" i="13"/>
  <c r="K83" i="13"/>
  <c r="I83" i="13"/>
  <c r="G83" i="13"/>
  <c r="K75" i="13"/>
  <c r="I75" i="13"/>
  <c r="G75" i="13"/>
  <c r="K64" i="13"/>
  <c r="I64" i="13"/>
  <c r="G64" i="13"/>
  <c r="K58" i="13"/>
  <c r="I58" i="13"/>
  <c r="G58" i="13"/>
  <c r="K49" i="13"/>
  <c r="I49" i="13"/>
  <c r="G49" i="13"/>
  <c r="K41" i="13"/>
  <c r="I41" i="13"/>
  <c r="G41" i="13"/>
  <c r="K37" i="13"/>
  <c r="I37" i="13"/>
  <c r="G37" i="13"/>
  <c r="K32" i="13"/>
  <c r="I32" i="13"/>
  <c r="G23" i="13"/>
  <c r="I23" i="13"/>
  <c r="K16" i="13"/>
  <c r="I16" i="13"/>
  <c r="G16" i="13"/>
  <c r="G10" i="10"/>
  <c r="H10" i="10"/>
  <c r="I10" i="10"/>
  <c r="G11" i="10"/>
  <c r="H11" i="10"/>
  <c r="I11" i="10"/>
  <c r="G12" i="10"/>
  <c r="H12" i="10"/>
  <c r="I12" i="10"/>
  <c r="G13" i="10"/>
  <c r="H13" i="10"/>
  <c r="I13" i="10"/>
  <c r="G14" i="10"/>
  <c r="H14" i="10"/>
  <c r="I14" i="10"/>
  <c r="G15" i="10"/>
  <c r="H15" i="10"/>
  <c r="I15" i="10"/>
  <c r="G16" i="10"/>
  <c r="H16" i="10"/>
  <c r="I16" i="10"/>
  <c r="G17" i="10"/>
  <c r="H17" i="10"/>
  <c r="I17" i="10"/>
  <c r="G18" i="10"/>
  <c r="H18" i="10"/>
  <c r="I18" i="10"/>
  <c r="G19" i="10"/>
  <c r="H19" i="10"/>
  <c r="I19" i="10"/>
  <c r="G20" i="10"/>
  <c r="H20" i="10"/>
  <c r="I20" i="10"/>
  <c r="G21" i="10"/>
  <c r="H21" i="10"/>
  <c r="I21" i="10"/>
  <c r="G22" i="10"/>
  <c r="H22" i="10"/>
  <c r="I22" i="10"/>
  <c r="G23" i="10"/>
  <c r="H23" i="10"/>
  <c r="I23" i="10"/>
  <c r="G24" i="10"/>
  <c r="H24" i="10"/>
  <c r="I24" i="10"/>
  <c r="G25" i="10"/>
  <c r="H25" i="10"/>
  <c r="I25" i="10"/>
  <c r="G26" i="10"/>
  <c r="H26" i="10"/>
  <c r="I26" i="10"/>
  <c r="G27" i="10"/>
  <c r="H27" i="10"/>
  <c r="I27" i="10"/>
  <c r="G28" i="10"/>
  <c r="H28" i="10"/>
  <c r="I28" i="10"/>
  <c r="G30" i="10"/>
  <c r="H30" i="10"/>
  <c r="I30" i="10"/>
  <c r="G31" i="10"/>
  <c r="H31" i="10"/>
  <c r="I31" i="10"/>
  <c r="G32" i="10"/>
  <c r="H32" i="10"/>
  <c r="I32" i="10"/>
  <c r="G33" i="10"/>
  <c r="H33" i="10"/>
  <c r="I33" i="10"/>
  <c r="G34" i="10"/>
  <c r="H34" i="10"/>
  <c r="I34" i="10"/>
  <c r="G35" i="10"/>
  <c r="H35" i="10"/>
  <c r="I35" i="10"/>
  <c r="G36" i="10"/>
  <c r="H36" i="10"/>
  <c r="I36" i="10"/>
  <c r="G40" i="10"/>
  <c r="H40" i="10"/>
  <c r="I40" i="10"/>
  <c r="G41" i="10"/>
  <c r="H41" i="10"/>
  <c r="I41" i="10"/>
  <c r="G42" i="10"/>
  <c r="H42" i="10"/>
  <c r="I42" i="10"/>
  <c r="G43" i="10"/>
  <c r="H43" i="10"/>
  <c r="I43" i="10"/>
  <c r="G44" i="10"/>
  <c r="H44" i="10"/>
  <c r="I44" i="10"/>
  <c r="G45" i="10"/>
  <c r="H45" i="10"/>
  <c r="I45" i="10"/>
  <c r="G46" i="10"/>
  <c r="H46" i="10"/>
  <c r="I46" i="10"/>
  <c r="G47" i="10"/>
  <c r="H47" i="10"/>
  <c r="I47" i="10"/>
  <c r="G48" i="10"/>
  <c r="H48" i="10"/>
  <c r="I48" i="10"/>
  <c r="G49" i="10"/>
  <c r="H49" i="10"/>
  <c r="I49" i="10"/>
  <c r="G50" i="10"/>
  <c r="H50" i="10"/>
  <c r="I50" i="10"/>
  <c r="G51" i="10"/>
  <c r="H51" i="10"/>
  <c r="I51" i="10"/>
  <c r="G52" i="10"/>
  <c r="H52" i="10"/>
  <c r="I52" i="10"/>
  <c r="G53" i="10"/>
  <c r="H53" i="10"/>
  <c r="I53" i="10"/>
  <c r="G54" i="10"/>
  <c r="H54" i="10"/>
  <c r="I54" i="10"/>
  <c r="H9" i="10"/>
  <c r="I9" i="10"/>
  <c r="G9" i="10"/>
  <c r="N7" i="1"/>
  <c r="O7" i="1"/>
  <c r="P7" i="1"/>
  <c r="M8" i="1"/>
  <c r="M10" i="1"/>
  <c r="M11" i="1"/>
  <c r="M12" i="1"/>
  <c r="M13" i="1"/>
  <c r="M14" i="1"/>
  <c r="M15" i="1"/>
  <c r="M16" i="1"/>
  <c r="M7" i="1"/>
  <c r="N8" i="1"/>
  <c r="O8" i="1"/>
  <c r="N10" i="1"/>
  <c r="O10" i="1"/>
  <c r="N11" i="1"/>
  <c r="O11" i="1"/>
  <c r="N12" i="1"/>
  <c r="O12" i="1"/>
  <c r="N13" i="1"/>
  <c r="O13" i="1"/>
  <c r="N14" i="1"/>
  <c r="O14" i="1"/>
  <c r="N15" i="1"/>
  <c r="O15" i="1"/>
  <c r="N16" i="1"/>
  <c r="O16" i="1"/>
  <c r="P16" i="1"/>
  <c r="Q8" i="1"/>
  <c r="Q10" i="1"/>
  <c r="Q11" i="1"/>
  <c r="Q12" i="1"/>
  <c r="Q13" i="1"/>
  <c r="Q14" i="1"/>
  <c r="Q15" i="1"/>
  <c r="Q16" i="1"/>
  <c r="Q7" i="1"/>
  <c r="P12" i="1"/>
  <c r="P14" i="1"/>
  <c r="P13" i="1"/>
  <c r="P11" i="1"/>
  <c r="P10" i="1"/>
  <c r="P8" i="1"/>
  <c r="P15" i="1"/>
</calcChain>
</file>

<file path=xl/sharedStrings.xml><?xml version="1.0" encoding="utf-8"?>
<sst xmlns="http://schemas.openxmlformats.org/spreadsheetml/2006/main" count="136" uniqueCount="67">
  <si>
    <t>delay</t>
  </si>
  <si>
    <t>error</t>
  </si>
  <si>
    <t>background subtracted</t>
  </si>
  <si>
    <t>raw signal</t>
  </si>
  <si>
    <t xml:space="preserve">This data is both integral and event counting signal, no distinction is made here between the two. </t>
  </si>
  <si>
    <t>NEW EXPERIMENT</t>
  </si>
  <si>
    <t>DATA FOR FITTING TRAP LOSS</t>
  </si>
  <si>
    <t xml:space="preserve"> positive error</t>
  </si>
  <si>
    <t>negative error</t>
  </si>
  <si>
    <t>Molecular beam speed / m/s</t>
  </si>
  <si>
    <t>OPTIMUM BEAM SPEED IS 575 M/S</t>
  </si>
  <si>
    <t>trap loss rate / Hz</t>
  </si>
  <si>
    <t>1/e trap loss time / ms</t>
  </si>
  <si>
    <t>unmeasured</t>
  </si>
  <si>
    <t>Ln(background subtracted</t>
  </si>
  <si>
    <t>Fit data</t>
  </si>
  <si>
    <t>Residual</t>
  </si>
  <si>
    <t>Residual^2</t>
  </si>
  <si>
    <t>Data eddited for solver fitting</t>
  </si>
  <si>
    <t>error in background subtracted measurement</t>
  </si>
  <si>
    <t>delay / s</t>
  </si>
  <si>
    <t>positive error</t>
  </si>
  <si>
    <t xml:space="preserve">This data is taken under identical conditions to the trapping experiments but with the probe laser exciting a non-trappable state of the SH radical at 256.99 nm </t>
  </si>
  <si>
    <t>Data (first 1) took 8.3 hours for the 150394 shots to be recorded.</t>
  </si>
  <si>
    <t>All Data is taken on the 256.99 nm transition for the 2Pi1/2 state of the SH molecule (non-trapping state.)</t>
  </si>
  <si>
    <t>(a spectrum has been taken and simulated and compared to literature.)</t>
  </si>
  <si>
    <t>The detection limit for this experiment was insufficient to demonstrate a lack of magnetic trapping</t>
  </si>
  <si>
    <t>Background subtracted adjusted for REMPi transition strength relative to trapping signal</t>
  </si>
  <si>
    <t>Data (first 12) took 63 hours for the 1133894 shots to be recorded.</t>
  </si>
  <si>
    <t>Collation of photostop experiments 3 with around 2 Bar backing pressures and 9 with 4 bar backing pressures but all with high power telescoped dissociation laser.</t>
  </si>
  <si>
    <t>REMPI transition strength factor</t>
  </si>
  <si>
    <t xml:space="preserve">Data taken under identical conditions to the trapping data but with the magnets replaced with copper inserts with no magnetic field </t>
  </si>
  <si>
    <t>error / s</t>
  </si>
  <si>
    <t xml:space="preserve">All data is taken under as close to identical conditions as possible, the only difference between the magnet, magnot and non-trapping state data is as follows. </t>
  </si>
  <si>
    <t xml:space="preserve">This data is taken under identical conditions to the magnet data apart from the lack of the magnetic field. </t>
  </si>
  <si>
    <t>All data is saved on the Lu-tze photostop laboratory computer under SH photostop attempt in the presumed date files, the data is also saved in the C: drive of the office computer and backed up to a cloud database</t>
  </si>
  <si>
    <t>This is the electronic supplementary material master spreadsheet for the Magnetic trapping of SH paper in the PCCP, all data needed to reproduce the results published is included in the accompanying spreadsheets that are referenced in this master sheet.</t>
  </si>
  <si>
    <t xml:space="preserve">The Magnet data has a magentic trap round the probe region, the Magnot data has no magentic trap and the non-trapping state data (not used in this publication) is taken on a different probe laser wavelength with a magnetic trap. </t>
  </si>
  <si>
    <t>The collated data sheets collate data and are used to plot the three graphs shown in this spreadsheet (only log-lin is published).</t>
  </si>
  <si>
    <t xml:space="preserve">The graphs are all of the same data but have different scales to show data in different ways. </t>
  </si>
  <si>
    <t>Experiment one from spreadsheeet: photostop attempt with higher dissociation laser powernon trapping state</t>
  </si>
  <si>
    <t>Experiment two from spreadsheeet: photostop attempt with higher dissociation laser powernon trapping state repeat</t>
  </si>
  <si>
    <t>Blue cells repersent measurements that were below the limit of detection or negative, they are therefore replaced with 1E-12 so that the error bar will display on a graph, the true value can be found in the magnot data sheet.</t>
  </si>
  <si>
    <t>Data copied from Magnot data sheet</t>
  </si>
  <si>
    <t>Collated data to be plotted</t>
  </si>
  <si>
    <t>Experiment one from spreadsheeet: photostop attempt with higher dissociation laser power magnots 1</t>
  </si>
  <si>
    <t>Experiment two from spreadsheeet: photostop attempt with higher dissociation laser power magnots 3</t>
  </si>
  <si>
    <t>Experiment three from spreadsheeet: photostop attempt with higher dissociation laser power magnots 4</t>
  </si>
  <si>
    <t>Experiment four from spreadsheeet: photostop attempt with higher dissociation laser power magnots 5</t>
  </si>
  <si>
    <t>Experiment five from spreadsheeet: photostop attempt with higher dissociation laser power magnots 6</t>
  </si>
  <si>
    <t>Experiment six from spreadsheeet: photostop attempt with higher dissociation laser power magnots 7</t>
  </si>
  <si>
    <t>Data copied from Trapping data sheet</t>
  </si>
  <si>
    <t>Experiment one from spreadsheeet: photostop attempt with higher dissociation laser power</t>
  </si>
  <si>
    <t xml:space="preserve">Experiment two from spreadsheeet: photostop attempt with higher dissociation laser power repeat </t>
  </si>
  <si>
    <t xml:space="preserve">Experiment three from spreadsheeet: photostop attempt with higher dissociation laser power repeat 3 </t>
  </si>
  <si>
    <t xml:space="preserve">Experiment four from spreadsheeet: photostop attempt with higher dissociation laser power repeat 4 </t>
  </si>
  <si>
    <t>Experiment five from spreadsheeet: photostop attempt with higher dissociation laser power repeat 5</t>
  </si>
  <si>
    <t>Experiment six from spreadsheeet: photostop attempt with higher dissociation laser power repeat 6</t>
  </si>
  <si>
    <t xml:space="preserve">Experiment seven from spreadsheeet: photostop attempt with higher dissociation laser power repeat 7 </t>
  </si>
  <si>
    <t>Experiment eight from spreadsheeet: photostop attempt with higher dissociation laser power repeat 8</t>
  </si>
  <si>
    <t>Experiment nine from spreadsheeet: photostop attempt with higher dissociation laser power repeat 9</t>
  </si>
  <si>
    <t>Experiment ten from spreadsheeet: photostop attempt with higher dissociation laser power repeat 10</t>
  </si>
  <si>
    <t xml:space="preserve">Experiment eleven from spreadsheeet: photostop attempt with higher dissociation laser power repeat 11 </t>
  </si>
  <si>
    <t>Experiment twelve from spreadsheeet: photostop attempt with higher dissociation laser power repeat 12</t>
  </si>
  <si>
    <t xml:space="preserve">Any problems with using this data can be sent to the authors of the paper. </t>
  </si>
  <si>
    <t xml:space="preserve">This spreadsheet draws from ~20 photostop experiments spreadsheets, its contains SH photostop data taken in the summer of 2016. The contributing spreadsheets contain all the data used and some extra data including molecular beam scans, molecular beam velocity measurements and MCP time of flight histograms. </t>
  </si>
  <si>
    <t>All raw data files are also included but are not necessarily in a user friendly format.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</si>
</sst>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E+00"/>
  </numFmts>
  <fonts count="12" x14ac:knownFonts="1">
    <font>
      <sz val="11"/>
      <color theme="1"/>
      <name val="Calibri"/>
      <family val="2"/>
      <scheme val="minor"/>
    </font>
    <font>
      <sz val="18"/>
      <color theme="1"/>
      <name val="Calibri"/>
      <family val="2"/>
      <scheme val="minor"/>
    </font>
    <font>
      <b/>
      <sz val="14"/>
      <color theme="1"/>
      <name val="Calibri"/>
      <family val="2"/>
      <scheme val="minor"/>
    </font>
    <font>
      <b/>
      <sz val="11"/>
      <color theme="1"/>
      <name val="Calibri"/>
      <family val="2"/>
      <scheme val="minor"/>
    </font>
    <font>
      <i/>
      <sz val="11"/>
      <color theme="1"/>
      <name val="Calibri"/>
      <family val="2"/>
      <scheme val="minor"/>
    </font>
    <font>
      <sz val="16"/>
      <color theme="1"/>
      <name val="Calibri"/>
      <family val="2"/>
      <scheme val="minor"/>
    </font>
    <font>
      <b/>
      <sz val="18"/>
      <color theme="1"/>
      <name val="Calibri"/>
      <family val="2"/>
      <scheme val="minor"/>
    </font>
    <font>
      <sz val="11"/>
      <color theme="2" tint="-0.249977111117893"/>
      <name val="Calibri"/>
      <family val="2"/>
      <scheme val="minor"/>
    </font>
    <font>
      <sz val="10"/>
      <name val="Arial"/>
      <family val="2"/>
    </font>
    <font>
      <sz val="20"/>
      <color theme="1"/>
      <name val="Calibri"/>
      <family val="2"/>
      <scheme val="minor"/>
    </font>
    <font>
      <sz val="14"/>
      <color theme="1"/>
      <name val="Calibri"/>
      <family val="2"/>
      <scheme val="minor"/>
    </font>
    <font>
      <sz val="22"/>
      <color theme="1"/>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4" tint="-0.249977111117893"/>
        <bgColor indexed="64"/>
      </patternFill>
    </fill>
  </fills>
  <borders count="2">
    <border>
      <left/>
      <right/>
      <top/>
      <bottom/>
      <diagonal/>
    </border>
    <border>
      <left/>
      <right/>
      <top/>
      <bottom style="medium">
        <color indexed="64"/>
      </bottom>
      <diagonal/>
    </border>
  </borders>
  <cellStyleXfs count="1">
    <xf numFmtId="0" fontId="0" fillId="0" borderId="0"/>
  </cellStyleXfs>
  <cellXfs count="39">
    <xf numFmtId="0" fontId="0" fillId="0" borderId="0" xfId="0"/>
    <xf numFmtId="11" fontId="0" fillId="0" borderId="0" xfId="0" applyNumberFormat="1"/>
    <xf numFmtId="11" fontId="0" fillId="2" borderId="0" xfId="0" applyNumberFormat="1" applyFill="1"/>
    <xf numFmtId="0" fontId="0" fillId="2" borderId="0" xfId="0" applyFill="1"/>
    <xf numFmtId="11" fontId="0" fillId="0" borderId="0" xfId="0" applyNumberFormat="1" applyFill="1"/>
    <xf numFmtId="0" fontId="0" fillId="0" borderId="0" xfId="0" applyFill="1"/>
    <xf numFmtId="164" fontId="1" fillId="0" borderId="0" xfId="0" applyNumberFormat="1" applyFont="1"/>
    <xf numFmtId="164" fontId="0" fillId="0" borderId="0" xfId="0" applyNumberFormat="1"/>
    <xf numFmtId="164" fontId="0" fillId="2" borderId="0" xfId="0" applyNumberFormat="1" applyFill="1"/>
    <xf numFmtId="164" fontId="0" fillId="0" borderId="0" xfId="0" applyNumberFormat="1" applyFill="1"/>
    <xf numFmtId="164" fontId="1" fillId="2" borderId="0" xfId="0" applyNumberFormat="1" applyFont="1" applyFill="1"/>
    <xf numFmtId="0" fontId="2" fillId="0" borderId="0" xfId="0" applyFont="1"/>
    <xf numFmtId="164" fontId="2" fillId="0" borderId="0" xfId="0" applyNumberFormat="1" applyFont="1"/>
    <xf numFmtId="0" fontId="3" fillId="0" borderId="0" xfId="0" applyFont="1"/>
    <xf numFmtId="0" fontId="0" fillId="0" borderId="0" xfId="0" applyFill="1" applyBorder="1" applyAlignment="1"/>
    <xf numFmtId="0" fontId="0" fillId="0" borderId="0" xfId="0" applyBorder="1"/>
    <xf numFmtId="0" fontId="4" fillId="0" borderId="0" xfId="0" applyFont="1" applyFill="1" applyBorder="1" applyAlignment="1">
      <alignment horizontal="centerContinuous"/>
    </xf>
    <xf numFmtId="0" fontId="4" fillId="0" borderId="0" xfId="0" applyFont="1" applyFill="1" applyBorder="1" applyAlignment="1">
      <alignment horizontal="center"/>
    </xf>
    <xf numFmtId="164" fontId="0" fillId="0" borderId="0" xfId="0" applyNumberFormat="1" applyBorder="1"/>
    <xf numFmtId="0" fontId="5" fillId="0" borderId="0" xfId="0" applyFont="1"/>
    <xf numFmtId="0" fontId="1" fillId="0" borderId="0" xfId="0" applyFont="1"/>
    <xf numFmtId="0" fontId="6" fillId="0" borderId="0" xfId="0" applyFont="1"/>
    <xf numFmtId="164" fontId="0" fillId="0" borderId="0" xfId="0" applyNumberFormat="1" applyFont="1"/>
    <xf numFmtId="0" fontId="0" fillId="0" borderId="0" xfId="0" applyFont="1"/>
    <xf numFmtId="0" fontId="0" fillId="2" borderId="0" xfId="0" applyFont="1" applyFill="1"/>
    <xf numFmtId="164" fontId="0" fillId="0" borderId="0" xfId="0" applyNumberFormat="1" applyFont="1" applyFill="1"/>
    <xf numFmtId="11" fontId="0" fillId="0" borderId="0" xfId="0" applyNumberFormat="1" applyFont="1" applyFill="1"/>
    <xf numFmtId="11" fontId="0" fillId="0" borderId="0" xfId="0" applyNumberFormat="1" applyFont="1"/>
    <xf numFmtId="0" fontId="0" fillId="0" borderId="0" xfId="0" applyFont="1" applyFill="1"/>
    <xf numFmtId="0" fontId="7" fillId="2" borderId="0" xfId="0" applyFont="1" applyFill="1"/>
    <xf numFmtId="11" fontId="8" fillId="0" borderId="0" xfId="0" applyNumberFormat="1" applyFont="1"/>
    <xf numFmtId="11" fontId="0" fillId="3" borderId="0" xfId="0" applyNumberFormat="1" applyFill="1"/>
    <xf numFmtId="0" fontId="0" fillId="3" borderId="0" xfId="0" applyFill="1"/>
    <xf numFmtId="0" fontId="0" fillId="2" borderId="0" xfId="0" applyFill="1" applyBorder="1" applyAlignment="1"/>
    <xf numFmtId="0" fontId="0" fillId="2" borderId="0" xfId="0" applyFill="1" applyBorder="1"/>
    <xf numFmtId="0" fontId="9" fillId="2" borderId="0" xfId="0" applyFont="1" applyFill="1"/>
    <xf numFmtId="0" fontId="10" fillId="0" borderId="0" xfId="0" applyFont="1"/>
    <xf numFmtId="0" fontId="11" fillId="0" borderId="0" xfId="0" applyFont="1"/>
    <xf numFmtId="0" fontId="0" fillId="0" borderId="1" xfId="0" applyFill="1" applyBorder="1" applyAlignment="1"/>
  </cellXfs>
  <cellStyles count="1">
    <cellStyle name="Normal" xfId="0" builtinId="0"/>
  </cellStyles>
  <dxfs count="0"/>
  <tableStyles count="0" defaultTableStyle="TableStyleMedium2" defaultPivotStyle="PivotStyleLight16"/>
  <colors>
    <mruColors>
      <color rgb="FF006C3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155378787292963E-2"/>
          <c:y val="3.1496571603826705E-2"/>
          <c:w val="0.95504599354389152"/>
          <c:h val="0.95370585908066396"/>
        </c:manualLayout>
      </c:layout>
      <c:scatterChart>
        <c:scatterStyle val="lineMarker"/>
        <c:varyColors val="0"/>
        <c:ser>
          <c:idx val="1"/>
          <c:order val="0"/>
          <c:tx>
            <c:v>Trap</c:v>
          </c:tx>
          <c:spPr>
            <a:ln w="28575">
              <a:noFill/>
            </a:ln>
          </c:spPr>
          <c:marker>
            <c:symbol val="triangle"/>
            <c:size val="4"/>
          </c:marker>
          <c:errBars>
            <c:errDir val="y"/>
            <c:errBarType val="both"/>
            <c:errValType val="cust"/>
            <c:noEndCap val="0"/>
            <c:plus>
              <c:numRef>
                <c:f>'Collated trapping data'!$L$16:$L$293</c:f>
                <c:numCache>
                  <c:formatCode>General</c:formatCode>
                  <c:ptCount val="278"/>
                  <c:pt idx="0">
                    <c:v>2.9523684618983394E-2</c:v>
                  </c:pt>
                  <c:pt idx="7">
                    <c:v>4.576309309692822E-2</c:v>
                  </c:pt>
                  <c:pt idx="16">
                    <c:v>1.1059655941818297E-2</c:v>
                  </c:pt>
                  <c:pt idx="21">
                    <c:v>1.9632455795700225E-2</c:v>
                  </c:pt>
                  <c:pt idx="25">
                    <c:v>6.8992834485836624E-2</c:v>
                  </c:pt>
                  <c:pt idx="33">
                    <c:v>6.2144540163109475E-2</c:v>
                  </c:pt>
                  <c:pt idx="42">
                    <c:v>4.3695161945786105E-2</c:v>
                  </c:pt>
                  <c:pt idx="48">
                    <c:v>4.736374895278686E-2</c:v>
                  </c:pt>
                  <c:pt idx="59">
                    <c:v>4.1128765186394654E-2</c:v>
                  </c:pt>
                  <c:pt idx="67">
                    <c:v>2.1738031397422187E-2</c:v>
                  </c:pt>
                  <c:pt idx="74">
                    <c:v>6.0976454534704804E-3</c:v>
                  </c:pt>
                  <c:pt idx="91">
                    <c:v>3.9452614946934431E-4</c:v>
                  </c:pt>
                  <c:pt idx="94">
                    <c:v>6.2197977781047063E-6</c:v>
                  </c:pt>
                  <c:pt idx="109">
                    <c:v>2.3582099237918412E-5</c:v>
                  </c:pt>
                  <c:pt idx="113">
                    <c:v>3.6080406546460666E-6</c:v>
                  </c:pt>
                  <c:pt idx="114">
                    <c:v>2.6341059712553623E-6</c:v>
                  </c:pt>
                  <c:pt idx="115">
                    <c:v>1.6810767151840395E-6</c:v>
                  </c:pt>
                  <c:pt idx="116">
                    <c:v>2.972072775312044E-7</c:v>
                  </c:pt>
                  <c:pt idx="117">
                    <c:v>2.3696211017444244E-7</c:v>
                  </c:pt>
                  <c:pt idx="118">
                    <c:v>1.2610351083929519E-7</c:v>
                  </c:pt>
                  <c:pt idx="119">
                    <c:v>4.4336520339125023E-7</c:v>
                  </c:pt>
                  <c:pt idx="120">
                    <c:v>1.4665927485800632E-7</c:v>
                  </c:pt>
                  <c:pt idx="121">
                    <c:v>1.4926463453851785E-7</c:v>
                  </c:pt>
                  <c:pt idx="122">
                    <c:v>5.3070262950943266E-8</c:v>
                  </c:pt>
                  <c:pt idx="123">
                    <c:v>8.2893981781470068E-8</c:v>
                  </c:pt>
                  <c:pt idx="124">
                    <c:v>8.2993956277681945E-8</c:v>
                  </c:pt>
                  <c:pt idx="125">
                    <c:v>3.5456804793176873E-8</c:v>
                  </c:pt>
                </c:numCache>
              </c:numRef>
            </c:plus>
            <c:minus>
              <c:numRef>
                <c:f>'Collated trapping data'!$M$16:$M$289</c:f>
                <c:numCache>
                  <c:formatCode>General</c:formatCode>
                  <c:ptCount val="274"/>
                  <c:pt idx="0">
                    <c:v>2.9523684618983394E-2</c:v>
                  </c:pt>
                  <c:pt idx="7">
                    <c:v>4.576309309692822E-2</c:v>
                  </c:pt>
                  <c:pt idx="16">
                    <c:v>1.1059655941818297E-2</c:v>
                  </c:pt>
                  <c:pt idx="21">
                    <c:v>1.9632455795700225E-2</c:v>
                  </c:pt>
                  <c:pt idx="25">
                    <c:v>6.8992834485836624E-2</c:v>
                  </c:pt>
                  <c:pt idx="33">
                    <c:v>6.2144540163109475E-2</c:v>
                  </c:pt>
                  <c:pt idx="42">
                    <c:v>4.3695161945786105E-2</c:v>
                  </c:pt>
                  <c:pt idx="48">
                    <c:v>4.736374895278686E-2</c:v>
                  </c:pt>
                  <c:pt idx="59">
                    <c:v>4.1128765186394654E-2</c:v>
                  </c:pt>
                  <c:pt idx="67">
                    <c:v>2.1738031397422187E-2</c:v>
                  </c:pt>
                  <c:pt idx="74">
                    <c:v>6.0976454534704804E-3</c:v>
                  </c:pt>
                  <c:pt idx="91">
                    <c:v>3.9452614946934431E-4</c:v>
                  </c:pt>
                  <c:pt idx="94">
                    <c:v>6.2197977781047063E-6</c:v>
                  </c:pt>
                  <c:pt idx="109">
                    <c:v>2.3582099237918412E-5</c:v>
                  </c:pt>
                  <c:pt idx="113">
                    <c:v>3.3720535020214706E-6</c:v>
                  </c:pt>
                  <c:pt idx="114">
                    <c:v>2.4456404424139279E-6</c:v>
                  </c:pt>
                  <c:pt idx="115">
                    <c:v>1.6188092161465048E-6</c:v>
                  </c:pt>
                  <c:pt idx="116">
                    <c:v>2.7580524499378801E-7</c:v>
                  </c:pt>
                  <c:pt idx="117">
                    <c:v>2.1843772722230319E-7</c:v>
                  </c:pt>
                  <c:pt idx="118">
                    <c:v>1.1463877563941481E-7</c:v>
                  </c:pt>
                  <c:pt idx="119">
                    <c:v>3.8385352401422852E-7</c:v>
                  </c:pt>
                  <c:pt idx="120">
                    <c:v>1.3360796270694369E-7</c:v>
                  </c:pt>
                  <c:pt idx="121">
                    <c:v>1.3293921327032673E-7</c:v>
                  </c:pt>
                  <c:pt idx="122">
                    <c:v>4.8121496823625268E-8</c:v>
                  </c:pt>
                  <c:pt idx="123">
                    <c:v>7.2583952270674058E-8</c:v>
                  </c:pt>
                  <c:pt idx="124">
                    <c:v>7.1251847407796226E-8</c:v>
                  </c:pt>
                  <c:pt idx="125">
                    <c:v>3.0427292887362971E-8</c:v>
                  </c:pt>
                </c:numCache>
              </c:numRef>
            </c:minus>
            <c:spPr>
              <a:ln>
                <a:solidFill>
                  <a:srgbClr val="C00000"/>
                </a:solidFill>
              </a:ln>
            </c:spPr>
          </c:errBars>
          <c:errBars>
            <c:errDir val="x"/>
            <c:errBarType val="both"/>
            <c:errValType val="cust"/>
            <c:noEndCap val="0"/>
            <c:plus>
              <c:numRef>
                <c:f>'Collated trapping data'!$H$16:$H$287</c:f>
                <c:numCache>
                  <c:formatCode>General</c:formatCode>
                  <c:ptCount val="272"/>
                  <c:pt idx="0">
                    <c:v>0</c:v>
                  </c:pt>
                  <c:pt idx="7">
                    <c:v>1.7888543819998312E-10</c:v>
                  </c:pt>
                  <c:pt idx="16">
                    <c:v>4.3865684204499344E-10</c:v>
                  </c:pt>
                  <c:pt idx="21">
                    <c:v>2.7216552697590871E-9</c:v>
                  </c:pt>
                  <c:pt idx="25">
                    <c:v>3.5355339059327363E-9</c:v>
                  </c:pt>
                  <c:pt idx="33">
                    <c:v>1.097134314340639E-8</c:v>
                  </c:pt>
                  <c:pt idx="42">
                    <c:v>2.431235033905086E-8</c:v>
                  </c:pt>
                  <c:pt idx="48">
                    <c:v>2.7726341266023544E-8</c:v>
                  </c:pt>
                  <c:pt idx="59">
                    <c:v>8.1817489016201951E-8</c:v>
                  </c:pt>
                  <c:pt idx="67">
                    <c:v>1.0386066164355511E-7</c:v>
                  </c:pt>
                  <c:pt idx="74">
                    <c:v>3.7266607036326771E-7</c:v>
                  </c:pt>
                  <c:pt idx="91">
                    <c:v>6.0005925633316505E-7</c:v>
                  </c:pt>
                  <c:pt idx="109">
                    <c:v>7.6002179974963533E-6</c:v>
                  </c:pt>
                  <c:pt idx="113">
                    <c:v>8.4852813742385724E-5</c:v>
                  </c:pt>
                  <c:pt idx="114">
                    <c:v>0</c:v>
                  </c:pt>
                  <c:pt idx="115">
                    <c:v>0</c:v>
                  </c:pt>
                  <c:pt idx="116">
                    <c:v>0</c:v>
                  </c:pt>
                  <c:pt idx="117">
                    <c:v>0</c:v>
                  </c:pt>
                  <c:pt idx="118">
                    <c:v>0</c:v>
                  </c:pt>
                  <c:pt idx="119">
                    <c:v>0</c:v>
                  </c:pt>
                  <c:pt idx="120">
                    <c:v>0</c:v>
                  </c:pt>
                  <c:pt idx="121">
                    <c:v>0</c:v>
                  </c:pt>
                  <c:pt idx="122">
                    <c:v>0</c:v>
                  </c:pt>
                  <c:pt idx="123">
                    <c:v>0</c:v>
                  </c:pt>
                  <c:pt idx="124">
                    <c:v>0</c:v>
                  </c:pt>
                  <c:pt idx="125">
                    <c:v>0</c:v>
                  </c:pt>
                </c:numCache>
              </c:numRef>
            </c:plus>
            <c:minus>
              <c:numRef>
                <c:f>'Collated trapping data'!$H$16:$H$293</c:f>
                <c:numCache>
                  <c:formatCode>General</c:formatCode>
                  <c:ptCount val="278"/>
                  <c:pt idx="0">
                    <c:v>0</c:v>
                  </c:pt>
                  <c:pt idx="7">
                    <c:v>1.7888543819998312E-10</c:v>
                  </c:pt>
                  <c:pt idx="16">
                    <c:v>4.3865684204499344E-10</c:v>
                  </c:pt>
                  <c:pt idx="21">
                    <c:v>2.7216552697590871E-9</c:v>
                  </c:pt>
                  <c:pt idx="25">
                    <c:v>3.5355339059327363E-9</c:v>
                  </c:pt>
                  <c:pt idx="33">
                    <c:v>1.097134314340639E-8</c:v>
                  </c:pt>
                  <c:pt idx="42">
                    <c:v>2.431235033905086E-8</c:v>
                  </c:pt>
                  <c:pt idx="48">
                    <c:v>2.7726341266023544E-8</c:v>
                  </c:pt>
                  <c:pt idx="59">
                    <c:v>8.1817489016201951E-8</c:v>
                  </c:pt>
                  <c:pt idx="67">
                    <c:v>1.0386066164355511E-7</c:v>
                  </c:pt>
                  <c:pt idx="74">
                    <c:v>3.7266607036326771E-7</c:v>
                  </c:pt>
                  <c:pt idx="91">
                    <c:v>6.0005925633316505E-7</c:v>
                  </c:pt>
                  <c:pt idx="109">
                    <c:v>7.6002179974963533E-6</c:v>
                  </c:pt>
                  <c:pt idx="113">
                    <c:v>8.4852813742385724E-5</c:v>
                  </c:pt>
                  <c:pt idx="114">
                    <c:v>0</c:v>
                  </c:pt>
                  <c:pt idx="115">
                    <c:v>0</c:v>
                  </c:pt>
                  <c:pt idx="116">
                    <c:v>0</c:v>
                  </c:pt>
                  <c:pt idx="117">
                    <c:v>0</c:v>
                  </c:pt>
                  <c:pt idx="118">
                    <c:v>0</c:v>
                  </c:pt>
                  <c:pt idx="119">
                    <c:v>0</c:v>
                  </c:pt>
                  <c:pt idx="120">
                    <c:v>0</c:v>
                  </c:pt>
                  <c:pt idx="121">
                    <c:v>0</c:v>
                  </c:pt>
                  <c:pt idx="122">
                    <c:v>0</c:v>
                  </c:pt>
                  <c:pt idx="123">
                    <c:v>0</c:v>
                  </c:pt>
                  <c:pt idx="124">
                    <c:v>0</c:v>
                  </c:pt>
                  <c:pt idx="125">
                    <c:v>0</c:v>
                  </c:pt>
                </c:numCache>
              </c:numRef>
            </c:minus>
            <c:spPr>
              <a:ln>
                <a:solidFill>
                  <a:srgbClr val="C00000"/>
                </a:solidFill>
              </a:ln>
            </c:spPr>
          </c:errBars>
          <c:xVal>
            <c:numRef>
              <c:f>'Collated trapping data'!$G$16:$G$291</c:f>
              <c:numCache>
                <c:formatCode>General</c:formatCode>
                <c:ptCount val="276"/>
                <c:pt idx="0" formatCode="0.000E+00">
                  <c:v>1.0000000000000001E-9</c:v>
                </c:pt>
                <c:pt idx="7" formatCode="0.000E+00">
                  <c:v>4.8000000000000008E-9</c:v>
                </c:pt>
                <c:pt idx="16" formatCode="0.000E+00">
                  <c:v>9.2857142857142859E-9</c:v>
                </c:pt>
                <c:pt idx="21" formatCode="0.000E+00">
                  <c:v>2.1666666666666665E-8</c:v>
                </c:pt>
                <c:pt idx="25" formatCode="0.000E+00">
                  <c:v>4.4999999999999999E-8</c:v>
                </c:pt>
                <c:pt idx="33" formatCode="0.000E+00">
                  <c:v>1.1333333333333333E-7</c:v>
                </c:pt>
                <c:pt idx="42" formatCode="0.000E+00">
                  <c:v>3.3171428571428571E-7</c:v>
                </c:pt>
                <c:pt idx="48" formatCode="0.000E+00">
                  <c:v>5.5499999999999998E-7</c:v>
                </c:pt>
                <c:pt idx="59" formatCode="0.000E+00">
                  <c:v>1.1555555555555558E-6</c:v>
                </c:pt>
                <c:pt idx="67" formatCode="0.000E+00">
                  <c:v>2.5166666666666666E-6</c:v>
                </c:pt>
                <c:pt idx="74" formatCode="0.000E+00">
                  <c:v>4.5599999999999995E-6</c:v>
                </c:pt>
                <c:pt idx="91" formatCode="0.000E+00">
                  <c:v>1.2660000000000001E-5</c:v>
                </c:pt>
                <c:pt idx="94" formatCode="0.000E+00">
                  <c:v>3.0000000000000001E-5</c:v>
                </c:pt>
                <c:pt idx="109" formatCode="0.000E+00">
                  <c:v>1.3999999999999999E-4</c:v>
                </c:pt>
                <c:pt idx="113" formatCode="0.000E+00">
                  <c:v>1.07E-3</c:v>
                </c:pt>
                <c:pt idx="114" formatCode="0.00E+00">
                  <c:v>6.4999999999999997E-4</c:v>
                </c:pt>
                <c:pt idx="115" formatCode="0.000E+00">
                  <c:v>2.8E-3</c:v>
                </c:pt>
                <c:pt idx="116" formatCode="0.000E+00">
                  <c:v>5.0000000000000001E-3</c:v>
                </c:pt>
                <c:pt idx="117" formatCode="0.000E+00">
                  <c:v>1.0999999999999999E-2</c:v>
                </c:pt>
                <c:pt idx="118" formatCode="0.000E+00">
                  <c:v>1.7000000000000001E-2</c:v>
                </c:pt>
                <c:pt idx="119" formatCode="0.000E+00">
                  <c:v>2.3E-2</c:v>
                </c:pt>
                <c:pt idx="120" formatCode="0.000E+00">
                  <c:v>2.8500000000000001E-2</c:v>
                </c:pt>
                <c:pt idx="121" formatCode="0.000E+00">
                  <c:v>3.9E-2</c:v>
                </c:pt>
                <c:pt idx="122" formatCode="0.000E+00">
                  <c:v>5.1799999999999999E-2</c:v>
                </c:pt>
                <c:pt idx="123" formatCode="0.00E+00">
                  <c:v>6.6600000000000006E-2</c:v>
                </c:pt>
                <c:pt idx="124" formatCode="0.00E+00">
                  <c:v>7.51E-2</c:v>
                </c:pt>
                <c:pt idx="125" formatCode="0.00E+00">
                  <c:v>0.08</c:v>
                </c:pt>
              </c:numCache>
            </c:numRef>
          </c:xVal>
          <c:yVal>
            <c:numRef>
              <c:f>'Collated trapping data'!$K$16:$K$291</c:f>
              <c:numCache>
                <c:formatCode>General</c:formatCode>
                <c:ptCount val="276"/>
                <c:pt idx="0" formatCode="0.000E+00">
                  <c:v>0.91526588364871231</c:v>
                </c:pt>
                <c:pt idx="7" formatCode="0.000E+00">
                  <c:v>0.85777635654710571</c:v>
                </c:pt>
                <c:pt idx="16" formatCode="0.000E+00">
                  <c:v>0.93475232161704647</c:v>
                </c:pt>
                <c:pt idx="21" formatCode="0.000E+00">
                  <c:v>0.91448677533971978</c:v>
                </c:pt>
                <c:pt idx="25" formatCode="0.000E+00">
                  <c:v>0.73406360943896365</c:v>
                </c:pt>
                <c:pt idx="33" formatCode="0.000E+00">
                  <c:v>0.75268469471644084</c:v>
                </c:pt>
                <c:pt idx="42" formatCode="0.000E+00">
                  <c:v>0.66105447607571144</c:v>
                </c:pt>
                <c:pt idx="48" formatCode="0.000E+00">
                  <c:v>0.54294714144045075</c:v>
                </c:pt>
                <c:pt idx="59" formatCode="0.000E+00">
                  <c:v>0.29071834203147939</c:v>
                </c:pt>
                <c:pt idx="67" formatCode="0.000E+00">
                  <c:v>0.11060681971569503</c:v>
                </c:pt>
                <c:pt idx="74" formatCode="0.000E+00">
                  <c:v>2.2462387522794475E-2</c:v>
                </c:pt>
                <c:pt idx="91" formatCode="0.000E+00">
                  <c:v>2.0439715609910287E-3</c:v>
                </c:pt>
                <c:pt idx="94" formatCode="0.000E+00">
                  <c:v>3.7199470196611013E-4</c:v>
                </c:pt>
                <c:pt idx="109" formatCode="0.000E+00">
                  <c:v>7.2687243308109463E-5</c:v>
                </c:pt>
                <c:pt idx="113" formatCode="0.000E+00">
                  <c:v>3.7522561415646996E-6</c:v>
                </c:pt>
                <c:pt idx="114" formatCode="0.000E+00">
                  <c:v>7.4412843779381489E-6</c:v>
                </c:pt>
                <c:pt idx="115" formatCode="0.000E+00">
                  <c:v>1.6503394029087167E-6</c:v>
                </c:pt>
                <c:pt idx="116" formatCode="0.000E+00">
                  <c:v>5.1386515987814351E-7</c:v>
                </c:pt>
                <c:pt idx="117" formatCode="0.000E+00">
                  <c:v>5.8218624291720028E-7</c:v>
                </c:pt>
                <c:pt idx="118" formatCode="0.000E+00">
                  <c:v>4.2850164032642577E-7</c:v>
                </c:pt>
                <c:pt idx="119" formatCode="0.000E+00">
                  <c:v>4.9728908158108766E-7</c:v>
                </c:pt>
                <c:pt idx="120" formatCode="0.00E+00">
                  <c:v>2.8738727817793066E-7</c:v>
                </c:pt>
                <c:pt idx="121" formatCode="0.000E+00">
                  <c:v>1.8347662427778237E-7</c:v>
                </c:pt>
                <c:pt idx="122" formatCode="0.00E+00">
                  <c:v>1.0831718689659831E-7</c:v>
                </c:pt>
                <c:pt idx="123" formatCode="0.00E+00">
                  <c:v>1.1381140090624547E-7</c:v>
                </c:pt>
                <c:pt idx="124" formatCode="0.00E+00">
                  <c:v>1.5785701860065724E-7</c:v>
                </c:pt>
                <c:pt idx="125" formatCode="0.000E+00">
                  <c:v>7.4190406391138634E-8</c:v>
                </c:pt>
              </c:numCache>
            </c:numRef>
          </c:yVal>
          <c:smooth val="0"/>
        </c:ser>
        <c:ser>
          <c:idx val="6"/>
          <c:order val="1"/>
          <c:tx>
            <c:v>Dennis simulation with trap</c:v>
          </c:tx>
          <c:spPr>
            <a:ln w="28575">
              <a:noFill/>
            </a:ln>
          </c:spPr>
          <c:marker>
            <c:symbol val="circle"/>
            <c:size val="6"/>
            <c:spPr>
              <a:solidFill>
                <a:srgbClr val="00B0F0"/>
              </a:solidFill>
            </c:spPr>
          </c:marker>
          <c:xVal>
            <c:numRef>
              <c:f>#REF!</c:f>
            </c:numRef>
          </c:xVal>
          <c:yVal>
            <c:numRef>
              <c:f>#REF!</c:f>
              <c:numCache>
                <c:formatCode>General</c:formatCode>
                <c:ptCount val="1"/>
                <c:pt idx="0">
                  <c:v>1</c:v>
                </c:pt>
              </c:numCache>
            </c:numRef>
          </c:yVal>
          <c:smooth val="0"/>
        </c:ser>
        <c:ser>
          <c:idx val="4"/>
          <c:order val="2"/>
          <c:tx>
            <c:v>Dennis simulation without trap</c:v>
          </c:tx>
          <c:spPr>
            <a:ln w="28575">
              <a:noFill/>
            </a:ln>
          </c:spPr>
          <c:xVal>
            <c:numRef>
              <c:f>#REF!</c:f>
            </c:numRef>
          </c:xVal>
          <c:yVal>
            <c:numRef>
              <c:f>#REF!</c:f>
              <c:numCache>
                <c:formatCode>General</c:formatCode>
                <c:ptCount val="1"/>
                <c:pt idx="0">
                  <c:v>1</c:v>
                </c:pt>
              </c:numCache>
            </c:numRef>
          </c:yVal>
          <c:smooth val="0"/>
        </c:ser>
        <c:ser>
          <c:idx val="0"/>
          <c:order val="3"/>
          <c:tx>
            <c:v>No trap</c:v>
          </c:tx>
          <c:spPr>
            <a:ln w="28575">
              <a:noFill/>
            </a:ln>
          </c:spPr>
          <c:marker>
            <c:symbol val="diamond"/>
            <c:size val="5"/>
            <c:spPr>
              <a:solidFill>
                <a:srgbClr val="00B050"/>
              </a:solidFill>
            </c:spPr>
          </c:marker>
          <c:errBars>
            <c:errDir val="y"/>
            <c:errBarType val="both"/>
            <c:errValType val="cust"/>
            <c:noEndCap val="0"/>
            <c:plus>
              <c:numRef>
                <c:f>'Collated magnot data'!$L$12:$L$268</c:f>
                <c:numCache>
                  <c:formatCode>General</c:formatCode>
                  <c:ptCount val="257"/>
                  <c:pt idx="6">
                    <c:v>4.670500743321023E-3</c:v>
                  </c:pt>
                  <c:pt idx="15">
                    <c:v>0</c:v>
                  </c:pt>
                  <c:pt idx="24">
                    <c:v>0</c:v>
                  </c:pt>
                  <c:pt idx="33">
                    <c:v>0</c:v>
                  </c:pt>
                  <c:pt idx="41">
                    <c:v>0</c:v>
                  </c:pt>
                  <c:pt idx="50">
                    <c:v>2.9963123015727407E-2</c:v>
                  </c:pt>
                  <c:pt idx="59">
                    <c:v>0</c:v>
                  </c:pt>
                  <c:pt idx="68">
                    <c:v>0</c:v>
                  </c:pt>
                  <c:pt idx="77">
                    <c:v>1.1914999433705045E-2</c:v>
                  </c:pt>
                  <c:pt idx="86">
                    <c:v>8.6120919244360786E-3</c:v>
                  </c:pt>
                  <c:pt idx="95">
                    <c:v>0</c:v>
                  </c:pt>
                  <c:pt idx="104">
                    <c:v>9.2784662812247479E-4</c:v>
                  </c:pt>
                  <c:pt idx="113">
                    <c:v>9.9875375604254474E-5</c:v>
                  </c:pt>
                  <c:pt idx="127">
                    <c:v>2.9706927156874194E-5</c:v>
                  </c:pt>
                  <c:pt idx="142">
                    <c:v>3.15661282539041E-6</c:v>
                  </c:pt>
                  <c:pt idx="144">
                    <c:v>2.2299999999999998E-6</c:v>
                  </c:pt>
                  <c:pt idx="145">
                    <c:v>1.2500000000000001E-6</c:v>
                  </c:pt>
                  <c:pt idx="146">
                    <c:v>4.6000000000000002E-8</c:v>
                  </c:pt>
                  <c:pt idx="147">
                    <c:v>8.9299999999999999E-8</c:v>
                  </c:pt>
                  <c:pt idx="148">
                    <c:v>5.82E-7</c:v>
                  </c:pt>
                  <c:pt idx="149">
                    <c:v>1.7599999999999999E-7</c:v>
                  </c:pt>
                  <c:pt idx="150">
                    <c:v>2.1966011776825029E-6</c:v>
                  </c:pt>
                  <c:pt idx="151">
                    <c:v>2.7723770222884179E-6</c:v>
                  </c:pt>
                  <c:pt idx="166">
                    <c:v>1.459858121199738E-6</c:v>
                  </c:pt>
                </c:numCache>
              </c:numRef>
            </c:plus>
            <c:minus>
              <c:numRef>
                <c:f>'Collated magnot data'!$M$12:$M$1610</c:f>
                <c:numCache>
                  <c:formatCode>General</c:formatCode>
                  <c:ptCount val="1599"/>
                  <c:pt idx="6">
                    <c:v>4.670500743321023E-3</c:v>
                  </c:pt>
                  <c:pt idx="15">
                    <c:v>0</c:v>
                  </c:pt>
                  <c:pt idx="24">
                    <c:v>0</c:v>
                  </c:pt>
                  <c:pt idx="33">
                    <c:v>0</c:v>
                  </c:pt>
                  <c:pt idx="41">
                    <c:v>0</c:v>
                  </c:pt>
                  <c:pt idx="50">
                    <c:v>2.9963123015727407E-2</c:v>
                  </c:pt>
                  <c:pt idx="59">
                    <c:v>0</c:v>
                  </c:pt>
                  <c:pt idx="68">
                    <c:v>0</c:v>
                  </c:pt>
                  <c:pt idx="77">
                    <c:v>1.1914999433705045E-2</c:v>
                  </c:pt>
                  <c:pt idx="86">
                    <c:v>8.6120919244360786E-3</c:v>
                  </c:pt>
                  <c:pt idx="95">
                    <c:v>0</c:v>
                  </c:pt>
                  <c:pt idx="104">
                    <c:v>9.2784662812247479E-4</c:v>
                  </c:pt>
                  <c:pt idx="113">
                    <c:v>9.9875375604254474E-5</c:v>
                  </c:pt>
                  <c:pt idx="127">
                    <c:v>2.9706927156874194E-5</c:v>
                  </c:pt>
                  <c:pt idx="142">
                    <c:v>3.0681350124073918E-6</c:v>
                  </c:pt>
                  <c:pt idx="144">
                    <c:v>2.1600000000000001E-6</c:v>
                  </c:pt>
                  <c:pt idx="145">
                    <c:v>1.1999999999999999E-6</c:v>
                  </c:pt>
                  <c:pt idx="146">
                    <c:v>4.0100000000000002E-8</c:v>
                  </c:pt>
                  <c:pt idx="147">
                    <c:v>7.98E-8</c:v>
                  </c:pt>
                  <c:pt idx="148">
                    <c:v>5.5400000000000001E-7</c:v>
                  </c:pt>
                  <c:pt idx="149">
                    <c:v>1.7100000000000001E-7</c:v>
                  </c:pt>
                  <c:pt idx="150">
                    <c:v>2.0654243991420761E-6</c:v>
                  </c:pt>
                  <c:pt idx="151">
                    <c:v>2.6076856605262672E-6</c:v>
                  </c:pt>
                  <c:pt idx="166">
                    <c:v>1.4207243141826022E-6</c:v>
                  </c:pt>
                </c:numCache>
              </c:numRef>
            </c:minus>
            <c:spPr>
              <a:ln>
                <a:solidFill>
                  <a:srgbClr val="006C31"/>
                </a:solidFill>
              </a:ln>
            </c:spPr>
          </c:errBars>
          <c:errBars>
            <c:errDir val="x"/>
            <c:errBarType val="both"/>
            <c:errValType val="cust"/>
            <c:noEndCap val="0"/>
            <c:plus>
              <c:numRef>
                <c:f>'Collated magnot data'!$H$12:$H$267</c:f>
                <c:numCache>
                  <c:formatCode>General</c:formatCode>
                  <c:ptCount val="256"/>
                  <c:pt idx="6">
                    <c:v>0</c:v>
                  </c:pt>
                  <c:pt idx="15">
                    <c:v>0</c:v>
                  </c:pt>
                  <c:pt idx="24">
                    <c:v>0</c:v>
                  </c:pt>
                  <c:pt idx="33">
                    <c:v>0</c:v>
                  </c:pt>
                  <c:pt idx="41">
                    <c:v>0</c:v>
                  </c:pt>
                  <c:pt idx="50">
                    <c:v>2.3678400846904053E-8</c:v>
                  </c:pt>
                  <c:pt idx="59">
                    <c:v>0</c:v>
                  </c:pt>
                  <c:pt idx="68">
                    <c:v>0</c:v>
                  </c:pt>
                  <c:pt idx="77">
                    <c:v>0</c:v>
                  </c:pt>
                  <c:pt idx="86">
                    <c:v>3.6799003609698055E-10</c:v>
                  </c:pt>
                  <c:pt idx="95">
                    <c:v>0</c:v>
                  </c:pt>
                  <c:pt idx="104">
                    <c:v>6.9159950536627123E-22</c:v>
                  </c:pt>
                  <c:pt idx="113">
                    <c:v>1.0825317547305481E-6</c:v>
                  </c:pt>
                  <c:pt idx="127">
                    <c:v>9.1863307079050879E-6</c:v>
                  </c:pt>
                  <c:pt idx="142">
                    <c:v>9.4280904158206352E-5</c:v>
                  </c:pt>
                  <c:pt idx="144">
                    <c:v>0</c:v>
                  </c:pt>
                  <c:pt idx="145">
                    <c:v>0</c:v>
                  </c:pt>
                  <c:pt idx="146">
                    <c:v>0</c:v>
                  </c:pt>
                  <c:pt idx="147">
                    <c:v>0</c:v>
                  </c:pt>
                  <c:pt idx="148">
                    <c:v>0</c:v>
                  </c:pt>
                  <c:pt idx="149">
                    <c:v>0</c:v>
                  </c:pt>
                  <c:pt idx="150">
                    <c:v>0</c:v>
                  </c:pt>
                  <c:pt idx="151">
                    <c:v>0</c:v>
                  </c:pt>
                  <c:pt idx="166">
                    <c:v>3.6590830666833582E-4</c:v>
                  </c:pt>
                </c:numCache>
              </c:numRef>
            </c:plus>
            <c:minus>
              <c:numRef>
                <c:f>'Collated magnot data'!$H$12:$H$362</c:f>
                <c:numCache>
                  <c:formatCode>General</c:formatCode>
                  <c:ptCount val="351"/>
                  <c:pt idx="6">
                    <c:v>0</c:v>
                  </c:pt>
                  <c:pt idx="15">
                    <c:v>0</c:v>
                  </c:pt>
                  <c:pt idx="24">
                    <c:v>0</c:v>
                  </c:pt>
                  <c:pt idx="33">
                    <c:v>0</c:v>
                  </c:pt>
                  <c:pt idx="41">
                    <c:v>0</c:v>
                  </c:pt>
                  <c:pt idx="50">
                    <c:v>2.3678400846904053E-8</c:v>
                  </c:pt>
                  <c:pt idx="59">
                    <c:v>0</c:v>
                  </c:pt>
                  <c:pt idx="68">
                    <c:v>0</c:v>
                  </c:pt>
                  <c:pt idx="77">
                    <c:v>0</c:v>
                  </c:pt>
                  <c:pt idx="86">
                    <c:v>3.6799003609698055E-10</c:v>
                  </c:pt>
                  <c:pt idx="95">
                    <c:v>0</c:v>
                  </c:pt>
                  <c:pt idx="104">
                    <c:v>6.9159950536627123E-22</c:v>
                  </c:pt>
                  <c:pt idx="113">
                    <c:v>1.0825317547305481E-6</c:v>
                  </c:pt>
                  <c:pt idx="127">
                    <c:v>9.1863307079050879E-6</c:v>
                  </c:pt>
                  <c:pt idx="142">
                    <c:v>9.4280904158206352E-5</c:v>
                  </c:pt>
                  <c:pt idx="144">
                    <c:v>0</c:v>
                  </c:pt>
                  <c:pt idx="145">
                    <c:v>0</c:v>
                  </c:pt>
                  <c:pt idx="146">
                    <c:v>0</c:v>
                  </c:pt>
                  <c:pt idx="147">
                    <c:v>0</c:v>
                  </c:pt>
                  <c:pt idx="148">
                    <c:v>0</c:v>
                  </c:pt>
                  <c:pt idx="149">
                    <c:v>0</c:v>
                  </c:pt>
                  <c:pt idx="150">
                    <c:v>0</c:v>
                  </c:pt>
                  <c:pt idx="151">
                    <c:v>0</c:v>
                  </c:pt>
                  <c:pt idx="166">
                    <c:v>3.6590830666833582E-4</c:v>
                  </c:pt>
                </c:numCache>
              </c:numRef>
            </c:minus>
            <c:spPr>
              <a:ln>
                <a:solidFill>
                  <a:srgbClr val="006C31"/>
                </a:solidFill>
              </a:ln>
            </c:spPr>
          </c:errBars>
          <c:xVal>
            <c:numRef>
              <c:f>'Collated magnot data'!$G$12:$G$789</c:f>
              <c:numCache>
                <c:formatCode>General</c:formatCode>
                <c:ptCount val="778"/>
                <c:pt idx="6" formatCode="0.000E+00">
                  <c:v>1.0000000000000001E-9</c:v>
                </c:pt>
                <c:pt idx="15" formatCode="0.000E+00">
                  <c:v>4.8E-9</c:v>
                </c:pt>
                <c:pt idx="24" formatCode="0.000E+00">
                  <c:v>9.3000000000000006E-9</c:v>
                </c:pt>
                <c:pt idx="33" formatCode="0.000E+00">
                  <c:v>2.1699999999999999E-8</c:v>
                </c:pt>
                <c:pt idx="41" formatCode="0.000E+00">
                  <c:v>4.4999999999999999E-8</c:v>
                </c:pt>
                <c:pt idx="50" formatCode="0.000E+00">
                  <c:v>1.42E-7</c:v>
                </c:pt>
                <c:pt idx="59" formatCode="0.000E+00">
                  <c:v>3.3200000000000001E-7</c:v>
                </c:pt>
                <c:pt idx="68" formatCode="0.000E+00">
                  <c:v>5.5499999999999998E-7</c:v>
                </c:pt>
                <c:pt idx="77" formatCode="0.000E+00">
                  <c:v>1.156E-6</c:v>
                </c:pt>
                <c:pt idx="86" formatCode="0.000E+00">
                  <c:v>2.5183499999999998E-6</c:v>
                </c:pt>
                <c:pt idx="95" formatCode="0.000E+00">
                  <c:v>4.5600000000000004E-6</c:v>
                </c:pt>
                <c:pt idx="104" formatCode="0.000E+00">
                  <c:v>1.2660000000000002E-5</c:v>
                </c:pt>
                <c:pt idx="113" formatCode="0.000E+00">
                  <c:v>7.3750000000000004E-5</c:v>
                </c:pt>
                <c:pt idx="127" formatCode="0.000E+00">
                  <c:v>1.4512499999999999E-4</c:v>
                </c:pt>
                <c:pt idx="142" formatCode="0.000E+00">
                  <c:v>5.9999999999999995E-4</c:v>
                </c:pt>
                <c:pt idx="144" formatCode="0.00E+00">
                  <c:v>2.2000000000000001E-3</c:v>
                </c:pt>
                <c:pt idx="145" formatCode="0.00E+00">
                  <c:v>5.0000000000000001E-3</c:v>
                </c:pt>
                <c:pt idx="146" formatCode="0.00E+00">
                  <c:v>0.05</c:v>
                </c:pt>
                <c:pt idx="147" formatCode="0.00E+00">
                  <c:v>0.01</c:v>
                </c:pt>
                <c:pt idx="148">
                  <c:v>4.0000000000000001E-3</c:v>
                </c:pt>
                <c:pt idx="149">
                  <c:v>0.02</c:v>
                </c:pt>
                <c:pt idx="150" formatCode="0.00E+00">
                  <c:v>7.4999999999999997E-3</c:v>
                </c:pt>
                <c:pt idx="151">
                  <c:v>3.0999999999999999E-3</c:v>
                </c:pt>
                <c:pt idx="166" formatCode="0.000E+00">
                  <c:v>1.8499999999999999E-3</c:v>
                </c:pt>
              </c:numCache>
            </c:numRef>
          </c:xVal>
          <c:yVal>
            <c:numRef>
              <c:f>'Collated magnot data'!$K$12:$K$374</c:f>
              <c:numCache>
                <c:formatCode>General</c:formatCode>
                <c:ptCount val="363"/>
                <c:pt idx="6" formatCode="0.000E+00">
                  <c:v>0.94079959308168648</c:v>
                </c:pt>
                <c:pt idx="15" formatCode="0.000E+00">
                  <c:v>0.90674112236426441</c:v>
                </c:pt>
                <c:pt idx="24" formatCode="0.000E+00">
                  <c:v>0.88494152965061834</c:v>
                </c:pt>
                <c:pt idx="33" formatCode="0.000E+00">
                  <c:v>0.88512810035171752</c:v>
                </c:pt>
                <c:pt idx="41" formatCode="0.000E+00">
                  <c:v>0.83558300151676379</c:v>
                </c:pt>
                <c:pt idx="50" formatCode="0.000E+00">
                  <c:v>0.82761604910463094</c:v>
                </c:pt>
                <c:pt idx="59" formatCode="0.000E+00">
                  <c:v>0.63386842750852457</c:v>
                </c:pt>
                <c:pt idx="68" formatCode="0.000E+00">
                  <c:v>0.49495013167554447</c:v>
                </c:pt>
                <c:pt idx="77" formatCode="0.000E+00">
                  <c:v>0.31281335444502334</c:v>
                </c:pt>
                <c:pt idx="86" formatCode="0.000E+00">
                  <c:v>9.3986825534485244E-2</c:v>
                </c:pt>
                <c:pt idx="95" formatCode="0.000E+00">
                  <c:v>2.6558620360248239E-2</c:v>
                </c:pt>
                <c:pt idx="104" formatCode="0.000E+00">
                  <c:v>3.2285020560319524E-3</c:v>
                </c:pt>
                <c:pt idx="113" formatCode="0.000E+00">
                  <c:v>2.4730379231947613E-4</c:v>
                </c:pt>
                <c:pt idx="127" formatCode="0.000E+00">
                  <c:v>4.923696204503645E-5</c:v>
                </c:pt>
                <c:pt idx="142" formatCode="0.000E+00">
                  <c:v>4.8785737198400248E-6</c:v>
                </c:pt>
                <c:pt idx="144" formatCode="0.00E+00">
                  <c:v>9.9999999999999998E-13</c:v>
                </c:pt>
                <c:pt idx="145" formatCode="0.00E+00">
                  <c:v>9.9999999999999998E-13</c:v>
                </c:pt>
                <c:pt idx="146" formatCode="0.00E+00">
                  <c:v>9.9999999999999998E-13</c:v>
                </c:pt>
                <c:pt idx="147" formatCode="0.00E+00">
                  <c:v>9.9999999999999998E-13</c:v>
                </c:pt>
                <c:pt idx="148" formatCode="0.00E+00">
                  <c:v>9.9999999999999998E-13</c:v>
                </c:pt>
                <c:pt idx="149" formatCode="0.00E+00">
                  <c:v>9.9999999999999998E-13</c:v>
                </c:pt>
                <c:pt idx="150" formatCode="0.00E+00">
                  <c:v>9.9999999999999998E-13</c:v>
                </c:pt>
                <c:pt idx="151" formatCode="0.00E+00">
                  <c:v>9.9999999999999998E-13</c:v>
                </c:pt>
                <c:pt idx="166" formatCode="0.000E+00">
                  <c:v>3.4816554285708038E-6</c:v>
                </c:pt>
              </c:numCache>
            </c:numRef>
          </c:yVal>
          <c:smooth val="0"/>
        </c:ser>
        <c:ser>
          <c:idx val="2"/>
          <c:order val="4"/>
          <c:tx>
            <c:v>Limit of detection magnots</c:v>
          </c:tx>
          <c:spPr>
            <a:ln w="12700">
              <a:noFill/>
            </a:ln>
          </c:spPr>
          <c:marker>
            <c:symbol val="none"/>
          </c:marker>
          <c:xVal>
            <c:strRef>
              <c:f>'Magnot data'!$A$11:$A$415</c:f>
              <c:strCache>
                <c:ptCount val="88"/>
                <c:pt idx="0">
                  <c:v>1.00E-09</c:v>
                </c:pt>
                <c:pt idx="1">
                  <c:v>4.80E-09</c:v>
                </c:pt>
                <c:pt idx="2">
                  <c:v>9.30E-09</c:v>
                </c:pt>
                <c:pt idx="3">
                  <c:v>2.17E-08</c:v>
                </c:pt>
                <c:pt idx="4">
                  <c:v>4.50E-08</c:v>
                </c:pt>
                <c:pt idx="5">
                  <c:v>1.13E-07</c:v>
                </c:pt>
                <c:pt idx="6">
                  <c:v>3.32E-07</c:v>
                </c:pt>
                <c:pt idx="7">
                  <c:v>3.32E-07</c:v>
                </c:pt>
                <c:pt idx="8">
                  <c:v>5.55E-07</c:v>
                </c:pt>
                <c:pt idx="9">
                  <c:v>1.16E-06</c:v>
                </c:pt>
                <c:pt idx="10">
                  <c:v>2.52E-06</c:v>
                </c:pt>
                <c:pt idx="11">
                  <c:v>4.56E-06</c:v>
                </c:pt>
                <c:pt idx="12">
                  <c:v>4.56E-06</c:v>
                </c:pt>
                <c:pt idx="13">
                  <c:v>1.27E-05</c:v>
                </c:pt>
                <c:pt idx="14">
                  <c:v>1.27E-05</c:v>
                </c:pt>
                <c:pt idx="15">
                  <c:v>7.50E-05</c:v>
                </c:pt>
                <c:pt idx="16">
                  <c:v>7.50E-05</c:v>
                </c:pt>
                <c:pt idx="17">
                  <c:v>1.35E-04</c:v>
                </c:pt>
                <c:pt idx="18">
                  <c:v>1.45E-04</c:v>
                </c:pt>
                <c:pt idx="19">
                  <c:v>1.70E-04</c:v>
                </c:pt>
                <c:pt idx="20">
                  <c:v>2.00E-04</c:v>
                </c:pt>
                <c:pt idx="21">
                  <c:v>2.25E-04</c:v>
                </c:pt>
                <c:pt idx="22">
                  <c:v>4.00E-04</c:v>
                </c:pt>
                <c:pt idx="23">
                  <c:v>6.00E-04</c:v>
                </c:pt>
                <c:pt idx="24">
                  <c:v>7.50E-04</c:v>
                </c:pt>
                <c:pt idx="25">
                  <c:v>1.05E-03</c:v>
                </c:pt>
                <c:pt idx="26">
                  <c:v>Experiment two from spreadsheeet: photostop attempt with higher dissociation laser power magnots 3</c:v>
                </c:pt>
                <c:pt idx="27">
                  <c:v>1.00E-09</c:v>
                </c:pt>
                <c:pt idx="28">
                  <c:v>1.13E-07</c:v>
                </c:pt>
                <c:pt idx="29">
                  <c:v>1.16E-06</c:v>
                </c:pt>
                <c:pt idx="30">
                  <c:v>2.52E-06</c:v>
                </c:pt>
                <c:pt idx="31">
                  <c:v>2.52E-06</c:v>
                </c:pt>
                <c:pt idx="32">
                  <c:v>1.27E-05</c:v>
                </c:pt>
                <c:pt idx="33">
                  <c:v>1.27E-05</c:v>
                </c:pt>
                <c:pt idx="34">
                  <c:v>7.50E-05</c:v>
                </c:pt>
                <c:pt idx="35">
                  <c:v>7.50E-05</c:v>
                </c:pt>
                <c:pt idx="36">
                  <c:v>1.60E-04</c:v>
                </c:pt>
                <c:pt idx="37">
                  <c:v>8.00E-04</c:v>
                </c:pt>
                <c:pt idx="38">
                  <c:v>1.90E-03</c:v>
                </c:pt>
                <c:pt idx="39">
                  <c:v>2.10E-03</c:v>
                </c:pt>
                <c:pt idx="40">
                  <c:v>7.50E-03</c:v>
                </c:pt>
                <c:pt idx="41">
                  <c:v>Experiment three from spreadsheeet: photostop attempt with higher dissociation laser power magnots 4</c:v>
                </c:pt>
                <c:pt idx="42">
                  <c:v>0.000000001</c:v>
                </c:pt>
                <c:pt idx="43">
                  <c:v>2.52E-06</c:v>
                </c:pt>
                <c:pt idx="44">
                  <c:v>0.000002518</c:v>
                </c:pt>
                <c:pt idx="45">
                  <c:v>0.00001266</c:v>
                </c:pt>
                <c:pt idx="46">
                  <c:v>0.00001266</c:v>
                </c:pt>
                <c:pt idx="47">
                  <c:v>0.00016</c:v>
                </c:pt>
                <c:pt idx="48">
                  <c:v>0.00016</c:v>
                </c:pt>
                <c:pt idx="49">
                  <c:v>1.00E-02</c:v>
                </c:pt>
                <c:pt idx="51">
                  <c:v>Experiment four from spreadsheeet: photostop attempt with higher dissociation laser power magnots 5</c:v>
                </c:pt>
                <c:pt idx="52">
                  <c:v>0.000000001</c:v>
                </c:pt>
                <c:pt idx="53">
                  <c:v>2.5186E-06</c:v>
                </c:pt>
                <c:pt idx="54">
                  <c:v>2.5186E-06</c:v>
                </c:pt>
                <c:pt idx="55">
                  <c:v>0.00001266</c:v>
                </c:pt>
                <c:pt idx="56">
                  <c:v>0.00001266</c:v>
                </c:pt>
                <c:pt idx="57">
                  <c:v>0.00012</c:v>
                </c:pt>
                <c:pt idx="58">
                  <c:v>0.00012</c:v>
                </c:pt>
                <c:pt idx="59">
                  <c:v>0.05</c:v>
                </c:pt>
                <c:pt idx="60">
                  <c:v>Experiment five from spreadsheeet: photostop attempt with higher dissociation laser power magnots 6</c:v>
                </c:pt>
                <c:pt idx="61">
                  <c:v>0.000000001</c:v>
                </c:pt>
                <c:pt idx="62">
                  <c:v>2.5185E-06</c:v>
                </c:pt>
                <c:pt idx="63">
                  <c:v>2.5185E-06</c:v>
                </c:pt>
                <c:pt idx="64">
                  <c:v>0.00001266</c:v>
                </c:pt>
                <c:pt idx="65">
                  <c:v>0.00001266</c:v>
                </c:pt>
                <c:pt idx="66">
                  <c:v>0.000075</c:v>
                </c:pt>
                <c:pt idx="67">
                  <c:v>0.000075</c:v>
                </c:pt>
                <c:pt idx="68">
                  <c:v>0.000121</c:v>
                </c:pt>
                <c:pt idx="69">
                  <c:v>0.000121</c:v>
                </c:pt>
                <c:pt idx="70">
                  <c:v>0.0019</c:v>
                </c:pt>
                <c:pt idx="71">
                  <c:v>0.0031</c:v>
                </c:pt>
                <c:pt idx="72">
                  <c:v>0.0026</c:v>
                </c:pt>
                <c:pt idx="73">
                  <c:v>0.0022</c:v>
                </c:pt>
                <c:pt idx="74">
                  <c:v>0.005</c:v>
                </c:pt>
                <c:pt idx="75">
                  <c:v>Experiment six from spreadsheeet: photostop attempt with higher dissociation laser power magnots 7</c:v>
                </c:pt>
                <c:pt idx="76">
                  <c:v>0.000000001</c:v>
                </c:pt>
                <c:pt idx="77">
                  <c:v>0.0000002</c:v>
                </c:pt>
                <c:pt idx="78">
                  <c:v>0.000002518</c:v>
                </c:pt>
                <c:pt idx="79">
                  <c:v>0.000002518</c:v>
                </c:pt>
                <c:pt idx="80">
                  <c:v>0.00001266</c:v>
                </c:pt>
                <c:pt idx="81">
                  <c:v>0.00001266</c:v>
                </c:pt>
                <c:pt idx="82">
                  <c:v>0.00007</c:v>
                </c:pt>
                <c:pt idx="83">
                  <c:v>0.00007</c:v>
                </c:pt>
                <c:pt idx="84">
                  <c:v>0.00012</c:v>
                </c:pt>
                <c:pt idx="85">
                  <c:v>0.00012</c:v>
                </c:pt>
                <c:pt idx="86">
                  <c:v>0.004</c:v>
                </c:pt>
                <c:pt idx="87">
                  <c:v>0.02</c:v>
                </c:pt>
              </c:strCache>
            </c:strRef>
          </c:xVal>
          <c:yVal>
            <c:numRef>
              <c:f>'Magnot data'!$G$11:$G$709</c:f>
              <c:numCache>
                <c:formatCode>General</c:formatCode>
                <c:ptCount val="699"/>
              </c:numCache>
            </c:numRef>
          </c:yVal>
          <c:smooth val="0"/>
        </c:ser>
        <c:ser>
          <c:idx val="3"/>
          <c:order val="5"/>
          <c:tx>
            <c:v>Limit of detection magnets</c:v>
          </c:tx>
          <c:spPr>
            <a:ln w="12700">
              <a:noFill/>
            </a:ln>
          </c:spPr>
          <c:marker>
            <c:symbol val="none"/>
          </c:marker>
          <c:xVal>
            <c:strRef>
              <c:f>'Trapping data'!$A$25:$A$27000</c:f>
              <c:strCache>
                <c:ptCount val="146"/>
                <c:pt idx="0">
                  <c:v>1.000E-09</c:v>
                </c:pt>
                <c:pt idx="1">
                  <c:v>5.000E-09</c:v>
                </c:pt>
                <c:pt idx="2">
                  <c:v>1.000E-08</c:v>
                </c:pt>
                <c:pt idx="3">
                  <c:v>1.500E-08</c:v>
                </c:pt>
                <c:pt idx="4">
                  <c:v>2.500E-08</c:v>
                </c:pt>
                <c:pt idx="5">
                  <c:v>4.000E-08</c:v>
                </c:pt>
                <c:pt idx="6">
                  <c:v>8.000E-08</c:v>
                </c:pt>
                <c:pt idx="7">
                  <c:v>1.500E-07</c:v>
                </c:pt>
                <c:pt idx="8">
                  <c:v>2.500E-07</c:v>
                </c:pt>
                <c:pt idx="9">
                  <c:v>4.000E-07</c:v>
                </c:pt>
                <c:pt idx="10">
                  <c:v>6.000E-07</c:v>
                </c:pt>
                <c:pt idx="11">
                  <c:v>9.000E-07</c:v>
                </c:pt>
                <c:pt idx="12">
                  <c:v>9.000E-07</c:v>
                </c:pt>
                <c:pt idx="13">
                  <c:v>1.000E-06</c:v>
                </c:pt>
                <c:pt idx="14">
                  <c:v>1.500E-06</c:v>
                </c:pt>
                <c:pt idx="15">
                  <c:v>2.500E-06</c:v>
                </c:pt>
                <c:pt idx="16">
                  <c:v>4.000E-06</c:v>
                </c:pt>
                <c:pt idx="17">
                  <c:v>6.000E-06</c:v>
                </c:pt>
                <c:pt idx="18">
                  <c:v>6.000E-06</c:v>
                </c:pt>
                <c:pt idx="19">
                  <c:v>9.000E-06</c:v>
                </c:pt>
                <c:pt idx="20">
                  <c:v>1.300E-05</c:v>
                </c:pt>
                <c:pt idx="21">
                  <c:v>2.000E-05</c:v>
                </c:pt>
                <c:pt idx="22">
                  <c:v>1.300E-05</c:v>
                </c:pt>
                <c:pt idx="23">
                  <c:v>1.800E-05</c:v>
                </c:pt>
                <c:pt idx="24">
                  <c:v>3.000E-05</c:v>
                </c:pt>
                <c:pt idx="25">
                  <c:v>5.000E-05</c:v>
                </c:pt>
                <c:pt idx="26">
                  <c:v>5.000E-05</c:v>
                </c:pt>
                <c:pt idx="27">
                  <c:v>3.000E-04</c:v>
                </c:pt>
                <c:pt idx="28">
                  <c:v>3.000E-03</c:v>
                </c:pt>
                <c:pt idx="29">
                  <c:v>5.000E-03</c:v>
                </c:pt>
                <c:pt idx="30">
                  <c:v>Experiment three from spreadsheeet: photostop attempt with higher dissociation laser power repeat 3 </c:v>
                </c:pt>
                <c:pt idx="31">
                  <c:v>0.000E+00</c:v>
                </c:pt>
                <c:pt idx="32">
                  <c:v>1.000E-07</c:v>
                </c:pt>
                <c:pt idx="33">
                  <c:v>5.000E-07</c:v>
                </c:pt>
                <c:pt idx="34">
                  <c:v>1.000E-06</c:v>
                </c:pt>
                <c:pt idx="35">
                  <c:v>1.000E-06</c:v>
                </c:pt>
                <c:pt idx="36">
                  <c:v>1.500E-05</c:v>
                </c:pt>
                <c:pt idx="37">
                  <c:v>1.500E-05</c:v>
                </c:pt>
                <c:pt idx="38">
                  <c:v>1.500E-04</c:v>
                </c:pt>
                <c:pt idx="39">
                  <c:v>1.500E-04</c:v>
                </c:pt>
                <c:pt idx="40">
                  <c:v>2.000E-04</c:v>
                </c:pt>
                <c:pt idx="41">
                  <c:v>5.000E-03</c:v>
                </c:pt>
                <c:pt idx="42">
                  <c:v>Experiment four from spreadsheeet: photostop attempt with higher dissociation laser power repeat 4 </c:v>
                </c:pt>
                <c:pt idx="43">
                  <c:v>5.000E-09</c:v>
                </c:pt>
                <c:pt idx="44">
                  <c:v>1.000E-06</c:v>
                </c:pt>
                <c:pt idx="45">
                  <c:v>1.000E-06</c:v>
                </c:pt>
                <c:pt idx="46">
                  <c:v>1.000E-05</c:v>
                </c:pt>
                <c:pt idx="47">
                  <c:v>1.000E-05</c:v>
                </c:pt>
                <c:pt idx="48">
                  <c:v>1.000E-04</c:v>
                </c:pt>
                <c:pt idx="49">
                  <c:v>1.000E-04</c:v>
                </c:pt>
                <c:pt idx="50">
                  <c:v>1.700E-04</c:v>
                </c:pt>
                <c:pt idx="51">
                  <c:v>1.700E-04</c:v>
                </c:pt>
                <c:pt idx="52">
                  <c:v>4.000E-03</c:v>
                </c:pt>
                <c:pt idx="53">
                  <c:v>7.000E-03</c:v>
                </c:pt>
                <c:pt idx="54">
                  <c:v>1.800E-04</c:v>
                </c:pt>
                <c:pt idx="55">
                  <c:v>1.600E-04</c:v>
                </c:pt>
                <c:pt idx="56">
                  <c:v>2.800E-04</c:v>
                </c:pt>
                <c:pt idx="57">
                  <c:v>2.800E-03</c:v>
                </c:pt>
                <c:pt idx="58">
                  <c:v>Experiment five from spreadsheeet: photostop attempt with higher dissociation laser power repeat 5</c:v>
                </c:pt>
                <c:pt idx="59">
                  <c:v>1.000E-09</c:v>
                </c:pt>
                <c:pt idx="60">
                  <c:v>1.000E-07</c:v>
                </c:pt>
                <c:pt idx="61">
                  <c:v>1.500E-06</c:v>
                </c:pt>
                <c:pt idx="62">
                  <c:v>1.500E-06</c:v>
                </c:pt>
                <c:pt idx="63">
                  <c:v>1.200E-05</c:v>
                </c:pt>
                <c:pt idx="64">
                  <c:v>1.200E-05</c:v>
                </c:pt>
                <c:pt idx="65">
                  <c:v>1.200E-04</c:v>
                </c:pt>
                <c:pt idx="66">
                  <c:v>1.300E-04</c:v>
                </c:pt>
                <c:pt idx="67">
                  <c:v>1.450E-04</c:v>
                </c:pt>
                <c:pt idx="68">
                  <c:v>1.450E-04</c:v>
                </c:pt>
                <c:pt idx="69">
                  <c:v>7.000E-03</c:v>
                </c:pt>
                <c:pt idx="70">
                  <c:v>Experiment six from spreadsheeet: photostop attempt with higher dissociation laser power repeat 6</c:v>
                </c:pt>
                <c:pt idx="71">
                  <c:v>1.000E-08</c:v>
                </c:pt>
                <c:pt idx="72">
                  <c:v>3.000E-07</c:v>
                </c:pt>
                <c:pt idx="73">
                  <c:v>2.200E-06</c:v>
                </c:pt>
                <c:pt idx="74">
                  <c:v>2.200E-06</c:v>
                </c:pt>
                <c:pt idx="75">
                  <c:v>1.300E-05</c:v>
                </c:pt>
                <c:pt idx="76">
                  <c:v>1.300E-05</c:v>
                </c:pt>
                <c:pt idx="77">
                  <c:v>1.350E-04</c:v>
                </c:pt>
                <c:pt idx="78">
                  <c:v>1.350E-04</c:v>
                </c:pt>
                <c:pt idx="79">
                  <c:v>1.100E-02</c:v>
                </c:pt>
                <c:pt idx="80">
                  <c:v>1.700E-02</c:v>
                </c:pt>
                <c:pt idx="81">
                  <c:v>Experiment seven from spreadsheeet: photostop attempt with higher dissociation laser power repeat 7 </c:v>
                </c:pt>
                <c:pt idx="82">
                  <c:v>8.000E-09</c:v>
                </c:pt>
                <c:pt idx="83">
                  <c:v>3.200E-07</c:v>
                </c:pt>
                <c:pt idx="84">
                  <c:v>2.600E-06</c:v>
                </c:pt>
                <c:pt idx="85">
                  <c:v>2.600E-06</c:v>
                </c:pt>
                <c:pt idx="86">
                  <c:v>1.450E-05</c:v>
                </c:pt>
                <c:pt idx="87">
                  <c:v>1.450E-05</c:v>
                </c:pt>
                <c:pt idx="88">
                  <c:v>1.190E-04</c:v>
                </c:pt>
                <c:pt idx="89">
                  <c:v>1.190E-04</c:v>
                </c:pt>
                <c:pt idx="90">
                  <c:v>1.190E-03</c:v>
                </c:pt>
                <c:pt idx="91">
                  <c:v>2.850E-02</c:v>
                </c:pt>
                <c:pt idx="92">
                  <c:v>Experiment eight from spreadsheeet: photostop attempt with higher dissociation laser power repeat 8</c:v>
                </c:pt>
                <c:pt idx="93">
                  <c:v>7.000E-09</c:v>
                </c:pt>
                <c:pt idx="94">
                  <c:v>3.000E-07</c:v>
                </c:pt>
                <c:pt idx="95">
                  <c:v>2.200E-06</c:v>
                </c:pt>
                <c:pt idx="96">
                  <c:v>2.200E-06</c:v>
                </c:pt>
                <c:pt idx="97">
                  <c:v>1.280E-05</c:v>
                </c:pt>
                <c:pt idx="98">
                  <c:v>1.280E-05</c:v>
                </c:pt>
                <c:pt idx="99">
                  <c:v>1.280E-04</c:v>
                </c:pt>
                <c:pt idx="100">
                  <c:v>1.350E-04</c:v>
                </c:pt>
                <c:pt idx="101">
                  <c:v>5.180E-02</c:v>
                </c:pt>
                <c:pt idx="102">
                  <c:v>Experiment nine from spreadsheeet: photostop attempt with higher dissociation laser power repeat 9</c:v>
                </c:pt>
                <c:pt idx="103">
                  <c:v>4.00E-09</c:v>
                </c:pt>
                <c:pt idx="104">
                  <c:v>4.52E-07</c:v>
                </c:pt>
                <c:pt idx="105">
                  <c:v>2.90E-06</c:v>
                </c:pt>
                <c:pt idx="106">
                  <c:v>2.90E-06</c:v>
                </c:pt>
                <c:pt idx="107">
                  <c:v>1.50E-05</c:v>
                </c:pt>
                <c:pt idx="108">
                  <c:v>1.50E-05</c:v>
                </c:pt>
                <c:pt idx="109">
                  <c:v>1.83E-04</c:v>
                </c:pt>
                <c:pt idx="110">
                  <c:v>1.83E-04</c:v>
                </c:pt>
                <c:pt idx="111">
                  <c:v>6.66E-02</c:v>
                </c:pt>
                <c:pt idx="112">
                  <c:v>7.51E-02</c:v>
                </c:pt>
                <c:pt idx="113">
                  <c:v>Experiment ten from spreadsheeet: photostop attempt with higher dissociation laser power repeat 10</c:v>
                </c:pt>
                <c:pt idx="114">
                  <c:v>1.00E-08</c:v>
                </c:pt>
                <c:pt idx="115">
                  <c:v>6.20E-07</c:v>
                </c:pt>
                <c:pt idx="116">
                  <c:v>3.80E-06</c:v>
                </c:pt>
                <c:pt idx="117">
                  <c:v>3.80E-06</c:v>
                </c:pt>
                <c:pt idx="118">
                  <c:v>1.41E-05</c:v>
                </c:pt>
                <c:pt idx="119">
                  <c:v>1.41E-05</c:v>
                </c:pt>
                <c:pt idx="120">
                  <c:v>1.37E-04</c:v>
                </c:pt>
                <c:pt idx="121">
                  <c:v>1.37E-04</c:v>
                </c:pt>
                <c:pt idx="122">
                  <c:v>8.00E-02</c:v>
                </c:pt>
                <c:pt idx="123">
                  <c:v>Experiment eleven from spreadsheeet: photostop attempt with higher dissociation laser power repeat 11 </c:v>
                </c:pt>
                <c:pt idx="124">
                  <c:v>5.00E-09</c:v>
                </c:pt>
                <c:pt idx="125">
                  <c:v>3.00E-07</c:v>
                </c:pt>
                <c:pt idx="126">
                  <c:v>2.70E-06</c:v>
                </c:pt>
                <c:pt idx="127">
                  <c:v>2.70E-06</c:v>
                </c:pt>
                <c:pt idx="128">
                  <c:v>1.45E-05</c:v>
                </c:pt>
                <c:pt idx="129">
                  <c:v>1.450E-05</c:v>
                </c:pt>
                <c:pt idx="130">
                  <c:v>1.280E-04</c:v>
                </c:pt>
                <c:pt idx="131">
                  <c:v>1.280E-04</c:v>
                </c:pt>
                <c:pt idx="132">
                  <c:v>3.900E-02</c:v>
                </c:pt>
                <c:pt idx="133">
                  <c:v>Experiment twelve from spreadsheeet: photostop attempt with higher dissociation laser power repeat 12</c:v>
                </c:pt>
                <c:pt idx="134">
                  <c:v>1.000E-09</c:v>
                </c:pt>
                <c:pt idx="135">
                  <c:v>1.000E-08</c:v>
                </c:pt>
                <c:pt idx="136">
                  <c:v>1.000E-07</c:v>
                </c:pt>
                <c:pt idx="137">
                  <c:v>1.000E-06</c:v>
                </c:pt>
                <c:pt idx="138">
                  <c:v>1.000E-06</c:v>
                </c:pt>
                <c:pt idx="139">
                  <c:v>5.000E-06</c:v>
                </c:pt>
                <c:pt idx="140">
                  <c:v>1.000E-05</c:v>
                </c:pt>
                <c:pt idx="141">
                  <c:v>1.100E-04</c:v>
                </c:pt>
                <c:pt idx="142">
                  <c:v>1.110E-04</c:v>
                </c:pt>
                <c:pt idx="143">
                  <c:v>2.300E-02</c:v>
                </c:pt>
                <c:pt idx="144">
                  <c:v>6.50E-04</c:v>
                </c:pt>
                <c:pt idx="145">
                  <c:v>9.50E-04</c:v>
                </c:pt>
              </c:strCache>
            </c:strRef>
          </c:xVal>
          <c:yVal>
            <c:numRef>
              <c:f>'Trapping data'!$I$25:$I$26000</c:f>
              <c:numCache>
                <c:formatCode>0.000E+00</c:formatCode>
                <c:ptCount val="25976"/>
              </c:numCache>
            </c:numRef>
          </c:yVal>
          <c:smooth val="0"/>
        </c:ser>
        <c:dLbls>
          <c:showLegendKey val="0"/>
          <c:showVal val="0"/>
          <c:showCatName val="0"/>
          <c:showSerName val="0"/>
          <c:showPercent val="0"/>
          <c:showBubbleSize val="0"/>
        </c:dLbls>
        <c:axId val="406977920"/>
        <c:axId val="411230592"/>
      </c:scatterChart>
      <c:valAx>
        <c:axId val="406977920"/>
        <c:scaling>
          <c:logBase val="10"/>
          <c:orientation val="minMax"/>
          <c:max val="1"/>
        </c:scaling>
        <c:delete val="0"/>
        <c:axPos val="b"/>
        <c:title>
          <c:tx>
            <c:rich>
              <a:bodyPr/>
              <a:lstStyle/>
              <a:p>
                <a:pPr>
                  <a:defRPr/>
                </a:pPr>
                <a:r>
                  <a:rPr lang="en-GB"/>
                  <a:t>Dissociation</a:t>
                </a:r>
                <a:r>
                  <a:rPr lang="en-GB" baseline="0"/>
                  <a:t> to probe laser delay time / S</a:t>
                </a:r>
                <a:endParaRPr lang="en-GB"/>
              </a:p>
            </c:rich>
          </c:tx>
          <c:layout/>
          <c:overlay val="0"/>
        </c:title>
        <c:numFmt formatCode="0.0E+00" sourceLinked="0"/>
        <c:majorTickMark val="out"/>
        <c:minorTickMark val="none"/>
        <c:tickLblPos val="nextTo"/>
        <c:crossAx val="411230592"/>
        <c:crosses val="autoZero"/>
        <c:crossBetween val="midCat"/>
      </c:valAx>
      <c:valAx>
        <c:axId val="411230592"/>
        <c:scaling>
          <c:logBase val="10"/>
          <c:orientation val="minMax"/>
          <c:max val="1"/>
          <c:min val="1.0000000000000005E-8"/>
        </c:scaling>
        <c:delete val="0"/>
        <c:axPos val="l"/>
        <c:title>
          <c:tx>
            <c:rich>
              <a:bodyPr rot="-5400000" vert="horz"/>
              <a:lstStyle/>
              <a:p>
                <a:pPr>
                  <a:defRPr/>
                </a:pPr>
                <a:r>
                  <a:rPr lang="en-GB"/>
                  <a:t>Relaitve REMPI signal</a:t>
                </a:r>
              </a:p>
            </c:rich>
          </c:tx>
          <c:layout/>
          <c:overlay val="0"/>
        </c:title>
        <c:numFmt formatCode="0.0E+00" sourceLinked="0"/>
        <c:majorTickMark val="out"/>
        <c:minorTickMark val="none"/>
        <c:tickLblPos val="nextTo"/>
        <c:crossAx val="406977920"/>
        <c:crosses val="autoZero"/>
        <c:crossBetween val="midCat"/>
      </c:valAx>
    </c:plotArea>
    <c:legend>
      <c:legendPos val="r"/>
      <c:legendEntry>
        <c:idx val="4"/>
        <c:delete val="1"/>
      </c:legendEntry>
      <c:legendEntry>
        <c:idx val="5"/>
        <c:delete val="1"/>
      </c:legendEntry>
      <c:layout>
        <c:manualLayout>
          <c:xMode val="edge"/>
          <c:yMode val="edge"/>
          <c:x val="5.7689440903064722E-2"/>
          <c:y val="0.38506679447341025"/>
          <c:w val="0.19522220904765955"/>
          <c:h val="0.22647532471886955"/>
        </c:manualLayout>
      </c:layout>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349848220445949E-2"/>
          <c:y val="2.3147070459668032E-2"/>
          <c:w val="0.88149477299226109"/>
          <c:h val="0.95370585908066396"/>
        </c:manualLayout>
      </c:layout>
      <c:scatterChart>
        <c:scatterStyle val="lineMarker"/>
        <c:varyColors val="0"/>
        <c:ser>
          <c:idx val="1"/>
          <c:order val="0"/>
          <c:tx>
            <c:v>Trap</c:v>
          </c:tx>
          <c:spPr>
            <a:ln w="28575">
              <a:noFill/>
            </a:ln>
          </c:spPr>
          <c:marker>
            <c:symbol val="triangle"/>
            <c:size val="7"/>
          </c:marker>
          <c:errBars>
            <c:errDir val="y"/>
            <c:errBarType val="both"/>
            <c:errValType val="cust"/>
            <c:noEndCap val="0"/>
            <c:plus>
              <c:numRef>
                <c:f>'Collated trapping data'!$L$13:$L$148</c:f>
                <c:numCache>
                  <c:formatCode>General</c:formatCode>
                  <c:ptCount val="136"/>
                  <c:pt idx="3">
                    <c:v>2.9523684618983394E-2</c:v>
                  </c:pt>
                  <c:pt idx="10">
                    <c:v>4.576309309692822E-2</c:v>
                  </c:pt>
                  <c:pt idx="19">
                    <c:v>1.1059655941818297E-2</c:v>
                  </c:pt>
                  <c:pt idx="24">
                    <c:v>1.9632455795700225E-2</c:v>
                  </c:pt>
                  <c:pt idx="28">
                    <c:v>6.8992834485836624E-2</c:v>
                  </c:pt>
                  <c:pt idx="36">
                    <c:v>6.2144540163109475E-2</c:v>
                  </c:pt>
                  <c:pt idx="45">
                    <c:v>4.3695161945786105E-2</c:v>
                  </c:pt>
                  <c:pt idx="51">
                    <c:v>4.736374895278686E-2</c:v>
                  </c:pt>
                  <c:pt idx="62">
                    <c:v>4.1128765186394654E-2</c:v>
                  </c:pt>
                  <c:pt idx="70">
                    <c:v>2.1738031397422187E-2</c:v>
                  </c:pt>
                  <c:pt idx="77">
                    <c:v>6.0976454534704804E-3</c:v>
                  </c:pt>
                  <c:pt idx="94">
                    <c:v>3.9452614946934431E-4</c:v>
                  </c:pt>
                  <c:pt idx="97">
                    <c:v>6.2197977781047063E-6</c:v>
                  </c:pt>
                  <c:pt idx="112">
                    <c:v>2.3582099237918412E-5</c:v>
                  </c:pt>
                  <c:pt idx="116">
                    <c:v>3.6080406546460666E-6</c:v>
                  </c:pt>
                  <c:pt idx="117">
                    <c:v>2.6341059712553623E-6</c:v>
                  </c:pt>
                  <c:pt idx="118">
                    <c:v>1.6810767151840395E-6</c:v>
                  </c:pt>
                  <c:pt idx="119">
                    <c:v>2.972072775312044E-7</c:v>
                  </c:pt>
                  <c:pt idx="120">
                    <c:v>2.3696211017444244E-7</c:v>
                  </c:pt>
                  <c:pt idx="121">
                    <c:v>1.2610351083929519E-7</c:v>
                  </c:pt>
                  <c:pt idx="122">
                    <c:v>4.4336520339125023E-7</c:v>
                  </c:pt>
                  <c:pt idx="123">
                    <c:v>1.4665927485800632E-7</c:v>
                  </c:pt>
                  <c:pt idx="124">
                    <c:v>1.4926463453851785E-7</c:v>
                  </c:pt>
                  <c:pt idx="125">
                    <c:v>5.3070262950943266E-8</c:v>
                  </c:pt>
                  <c:pt idx="126">
                    <c:v>8.2893981781470068E-8</c:v>
                  </c:pt>
                  <c:pt idx="127">
                    <c:v>8.2993956277681945E-8</c:v>
                  </c:pt>
                  <c:pt idx="128">
                    <c:v>3.5456804793176873E-8</c:v>
                  </c:pt>
                </c:numCache>
              </c:numRef>
            </c:plus>
            <c:minus>
              <c:numRef>
                <c:f>'Collated trapping data'!$M$13:$M$148</c:f>
                <c:numCache>
                  <c:formatCode>General</c:formatCode>
                  <c:ptCount val="136"/>
                  <c:pt idx="3">
                    <c:v>2.9523684618983394E-2</c:v>
                  </c:pt>
                  <c:pt idx="10">
                    <c:v>4.576309309692822E-2</c:v>
                  </c:pt>
                  <c:pt idx="19">
                    <c:v>1.1059655941818297E-2</c:v>
                  </c:pt>
                  <c:pt idx="24">
                    <c:v>1.9632455795700225E-2</c:v>
                  </c:pt>
                  <c:pt idx="28">
                    <c:v>6.8992834485836624E-2</c:v>
                  </c:pt>
                  <c:pt idx="36">
                    <c:v>6.2144540163109475E-2</c:v>
                  </c:pt>
                  <c:pt idx="45">
                    <c:v>4.3695161945786105E-2</c:v>
                  </c:pt>
                  <c:pt idx="51">
                    <c:v>4.736374895278686E-2</c:v>
                  </c:pt>
                  <c:pt idx="62">
                    <c:v>4.1128765186394654E-2</c:v>
                  </c:pt>
                  <c:pt idx="70">
                    <c:v>2.1738031397422187E-2</c:v>
                  </c:pt>
                  <c:pt idx="77">
                    <c:v>6.0976454534704804E-3</c:v>
                  </c:pt>
                  <c:pt idx="94">
                    <c:v>3.9452614946934431E-4</c:v>
                  </c:pt>
                  <c:pt idx="97">
                    <c:v>6.2197977781047063E-6</c:v>
                  </c:pt>
                  <c:pt idx="112">
                    <c:v>2.3582099237918412E-5</c:v>
                  </c:pt>
                  <c:pt idx="116">
                    <c:v>3.3720535020214706E-6</c:v>
                  </c:pt>
                  <c:pt idx="117">
                    <c:v>2.4456404424139279E-6</c:v>
                  </c:pt>
                  <c:pt idx="118">
                    <c:v>1.6188092161465048E-6</c:v>
                  </c:pt>
                  <c:pt idx="119">
                    <c:v>2.7580524499378801E-7</c:v>
                  </c:pt>
                  <c:pt idx="120">
                    <c:v>2.1843772722230319E-7</c:v>
                  </c:pt>
                  <c:pt idx="121">
                    <c:v>1.1463877563941481E-7</c:v>
                  </c:pt>
                  <c:pt idx="122">
                    <c:v>3.8385352401422852E-7</c:v>
                  </c:pt>
                  <c:pt idx="123">
                    <c:v>1.3360796270694369E-7</c:v>
                  </c:pt>
                  <c:pt idx="124">
                    <c:v>1.3293921327032673E-7</c:v>
                  </c:pt>
                  <c:pt idx="125">
                    <c:v>4.8121496823625268E-8</c:v>
                  </c:pt>
                  <c:pt idx="126">
                    <c:v>7.2583952270674058E-8</c:v>
                  </c:pt>
                  <c:pt idx="127">
                    <c:v>7.1251847407796226E-8</c:v>
                  </c:pt>
                  <c:pt idx="128">
                    <c:v>3.0427292887362971E-8</c:v>
                  </c:pt>
                </c:numCache>
              </c:numRef>
            </c:minus>
            <c:spPr>
              <a:ln w="13970">
                <a:solidFill>
                  <a:srgbClr val="C00000"/>
                </a:solidFill>
              </a:ln>
            </c:spPr>
          </c:errBars>
          <c:xVal>
            <c:numRef>
              <c:f>'Collated trapping data'!$G$13:$G$271</c:f>
              <c:numCache>
                <c:formatCode>General</c:formatCode>
                <c:ptCount val="259"/>
                <c:pt idx="3" formatCode="0.000E+00">
                  <c:v>1.0000000000000001E-9</c:v>
                </c:pt>
                <c:pt idx="10" formatCode="0.000E+00">
                  <c:v>4.8000000000000008E-9</c:v>
                </c:pt>
                <c:pt idx="19" formatCode="0.000E+00">
                  <c:v>9.2857142857142859E-9</c:v>
                </c:pt>
                <c:pt idx="24" formatCode="0.000E+00">
                  <c:v>2.1666666666666665E-8</c:v>
                </c:pt>
                <c:pt idx="28" formatCode="0.000E+00">
                  <c:v>4.4999999999999999E-8</c:v>
                </c:pt>
                <c:pt idx="36" formatCode="0.000E+00">
                  <c:v>1.1333333333333333E-7</c:v>
                </c:pt>
                <c:pt idx="45" formatCode="0.000E+00">
                  <c:v>3.3171428571428571E-7</c:v>
                </c:pt>
                <c:pt idx="51" formatCode="0.000E+00">
                  <c:v>5.5499999999999998E-7</c:v>
                </c:pt>
                <c:pt idx="62" formatCode="0.000E+00">
                  <c:v>1.1555555555555558E-6</c:v>
                </c:pt>
                <c:pt idx="70" formatCode="0.000E+00">
                  <c:v>2.5166666666666666E-6</c:v>
                </c:pt>
                <c:pt idx="77" formatCode="0.000E+00">
                  <c:v>4.5599999999999995E-6</c:v>
                </c:pt>
                <c:pt idx="94" formatCode="0.000E+00">
                  <c:v>1.2660000000000001E-5</c:v>
                </c:pt>
                <c:pt idx="97" formatCode="0.000E+00">
                  <c:v>3.0000000000000001E-5</c:v>
                </c:pt>
                <c:pt idx="112" formatCode="0.000E+00">
                  <c:v>1.3999999999999999E-4</c:v>
                </c:pt>
                <c:pt idx="116" formatCode="0.000E+00">
                  <c:v>1.07E-3</c:v>
                </c:pt>
                <c:pt idx="117" formatCode="0.00E+00">
                  <c:v>6.4999999999999997E-4</c:v>
                </c:pt>
                <c:pt idx="118" formatCode="0.000E+00">
                  <c:v>2.8E-3</c:v>
                </c:pt>
                <c:pt idx="119" formatCode="0.000E+00">
                  <c:v>5.0000000000000001E-3</c:v>
                </c:pt>
                <c:pt idx="120" formatCode="0.000E+00">
                  <c:v>1.0999999999999999E-2</c:v>
                </c:pt>
                <c:pt idx="121" formatCode="0.000E+00">
                  <c:v>1.7000000000000001E-2</c:v>
                </c:pt>
                <c:pt idx="122" formatCode="0.000E+00">
                  <c:v>2.3E-2</c:v>
                </c:pt>
                <c:pt idx="123" formatCode="0.000E+00">
                  <c:v>2.8500000000000001E-2</c:v>
                </c:pt>
                <c:pt idx="124" formatCode="0.000E+00">
                  <c:v>3.9E-2</c:v>
                </c:pt>
                <c:pt idx="125" formatCode="0.000E+00">
                  <c:v>5.1799999999999999E-2</c:v>
                </c:pt>
                <c:pt idx="126" formatCode="0.00E+00">
                  <c:v>6.6600000000000006E-2</c:v>
                </c:pt>
                <c:pt idx="127" formatCode="0.00E+00">
                  <c:v>7.51E-2</c:v>
                </c:pt>
                <c:pt idx="128" formatCode="0.00E+00">
                  <c:v>0.08</c:v>
                </c:pt>
              </c:numCache>
            </c:numRef>
          </c:xVal>
          <c:yVal>
            <c:numRef>
              <c:f>'Collated trapping data'!$K$13:$K$283</c:f>
              <c:numCache>
                <c:formatCode>General</c:formatCode>
                <c:ptCount val="271"/>
                <c:pt idx="3" formatCode="0.000E+00">
                  <c:v>0.91526588364871231</c:v>
                </c:pt>
                <c:pt idx="10" formatCode="0.000E+00">
                  <c:v>0.85777635654710571</c:v>
                </c:pt>
                <c:pt idx="19" formatCode="0.000E+00">
                  <c:v>0.93475232161704647</c:v>
                </c:pt>
                <c:pt idx="24" formatCode="0.000E+00">
                  <c:v>0.91448677533971978</c:v>
                </c:pt>
                <c:pt idx="28" formatCode="0.000E+00">
                  <c:v>0.73406360943896365</c:v>
                </c:pt>
                <c:pt idx="36" formatCode="0.000E+00">
                  <c:v>0.75268469471644084</c:v>
                </c:pt>
                <c:pt idx="45" formatCode="0.000E+00">
                  <c:v>0.66105447607571144</c:v>
                </c:pt>
                <c:pt idx="51" formatCode="0.000E+00">
                  <c:v>0.54294714144045075</c:v>
                </c:pt>
                <c:pt idx="62" formatCode="0.000E+00">
                  <c:v>0.29071834203147939</c:v>
                </c:pt>
                <c:pt idx="70" formatCode="0.000E+00">
                  <c:v>0.11060681971569503</c:v>
                </c:pt>
                <c:pt idx="77" formatCode="0.000E+00">
                  <c:v>2.2462387522794475E-2</c:v>
                </c:pt>
                <c:pt idx="94" formatCode="0.000E+00">
                  <c:v>2.0439715609910287E-3</c:v>
                </c:pt>
                <c:pt idx="97" formatCode="0.000E+00">
                  <c:v>3.7199470196611013E-4</c:v>
                </c:pt>
                <c:pt idx="112" formatCode="0.000E+00">
                  <c:v>7.2687243308109463E-5</c:v>
                </c:pt>
                <c:pt idx="116" formatCode="0.000E+00">
                  <c:v>3.7522561415646996E-6</c:v>
                </c:pt>
                <c:pt idx="117" formatCode="0.000E+00">
                  <c:v>7.4412843779381489E-6</c:v>
                </c:pt>
                <c:pt idx="118" formatCode="0.000E+00">
                  <c:v>1.6503394029087167E-6</c:v>
                </c:pt>
                <c:pt idx="119" formatCode="0.000E+00">
                  <c:v>5.1386515987814351E-7</c:v>
                </c:pt>
                <c:pt idx="120" formatCode="0.000E+00">
                  <c:v>5.8218624291720028E-7</c:v>
                </c:pt>
                <c:pt idx="121" formatCode="0.000E+00">
                  <c:v>4.2850164032642577E-7</c:v>
                </c:pt>
                <c:pt idx="122" formatCode="0.000E+00">
                  <c:v>4.9728908158108766E-7</c:v>
                </c:pt>
                <c:pt idx="123" formatCode="0.00E+00">
                  <c:v>2.8738727817793066E-7</c:v>
                </c:pt>
                <c:pt idx="124" formatCode="0.000E+00">
                  <c:v>1.8347662427778237E-7</c:v>
                </c:pt>
                <c:pt idx="125" formatCode="0.00E+00">
                  <c:v>1.0831718689659831E-7</c:v>
                </c:pt>
                <c:pt idx="126" formatCode="0.00E+00">
                  <c:v>1.1381140090624547E-7</c:v>
                </c:pt>
                <c:pt idx="127" formatCode="0.00E+00">
                  <c:v>1.5785701860065724E-7</c:v>
                </c:pt>
                <c:pt idx="128" formatCode="0.000E+00">
                  <c:v>7.4190406391138634E-8</c:v>
                </c:pt>
              </c:numCache>
            </c:numRef>
          </c:yVal>
          <c:smooth val="0"/>
        </c:ser>
        <c:ser>
          <c:idx val="2"/>
          <c:order val="1"/>
          <c:tx>
            <c:v>Trapped molecule data for fitting</c:v>
          </c:tx>
          <c:spPr>
            <a:ln w="28575">
              <a:noFill/>
            </a:ln>
          </c:spPr>
          <c:marker>
            <c:symbol val="none"/>
          </c:marker>
          <c:trendline>
            <c:spPr>
              <a:ln>
                <a:noFill/>
              </a:ln>
            </c:spPr>
            <c:trendlineType val="exp"/>
            <c:forward val="3"/>
            <c:backward val="1"/>
            <c:dispRSqr val="1"/>
            <c:dispEq val="1"/>
            <c:trendlineLbl>
              <c:layout>
                <c:manualLayout>
                  <c:x val="-0.23470388094471151"/>
                  <c:y val="-0.19515726198066424"/>
                </c:manualLayout>
              </c:layout>
              <c:numFmt formatCode="General" sourceLinked="0"/>
            </c:trendlineLbl>
          </c:trendline>
          <c:xVal>
            <c:numRef>
              <c:f>'Trapping data'!$I$7:$I$21</c:f>
              <c:numCache>
                <c:formatCode>0.000E+00</c:formatCode>
                <c:ptCount val="15"/>
                <c:pt idx="0">
                  <c:v>2.8500000000000001E-2</c:v>
                </c:pt>
                <c:pt idx="1">
                  <c:v>1.7000000000000001E-2</c:v>
                </c:pt>
                <c:pt idx="3">
                  <c:v>1.0999999999999999E-2</c:v>
                </c:pt>
                <c:pt idx="4">
                  <c:v>5.0000000000000001E-3</c:v>
                </c:pt>
                <c:pt idx="5">
                  <c:v>5.1799999999999999E-2</c:v>
                </c:pt>
                <c:pt idx="6" formatCode="0.00E+00">
                  <c:v>6.6600000000000006E-2</c:v>
                </c:pt>
                <c:pt idx="7" formatCode="0.00E+00">
                  <c:v>7.51E-2</c:v>
                </c:pt>
                <c:pt idx="8" formatCode="0.00E+00">
                  <c:v>0.08</c:v>
                </c:pt>
                <c:pt idx="9" formatCode="0.00E+00">
                  <c:v>3.9E-2</c:v>
                </c:pt>
                <c:pt idx="10" formatCode="General">
                  <c:v>2.3E-2</c:v>
                </c:pt>
              </c:numCache>
            </c:numRef>
          </c:xVal>
          <c:yVal>
            <c:numRef>
              <c:f>'Trapping data'!$L$7:$L$21</c:f>
              <c:numCache>
                <c:formatCode>0.000E+00</c:formatCode>
                <c:ptCount val="15"/>
                <c:pt idx="0">
                  <c:v>2.8738727817793066E-7</c:v>
                </c:pt>
                <c:pt idx="1">
                  <c:v>4.2850164032642577E-7</c:v>
                </c:pt>
                <c:pt idx="3">
                  <c:v>5.8218624291720028E-7</c:v>
                </c:pt>
                <c:pt idx="4">
                  <c:v>5.1386515987814351E-7</c:v>
                </c:pt>
                <c:pt idx="5" formatCode="0.00E+00">
                  <c:v>1.0831718689659831E-7</c:v>
                </c:pt>
                <c:pt idx="6" formatCode="0.00E+00">
                  <c:v>1.1381140090624547E-7</c:v>
                </c:pt>
                <c:pt idx="7" formatCode="0.00E+00">
                  <c:v>1.5785701860065724E-7</c:v>
                </c:pt>
                <c:pt idx="8" formatCode="0.00E+00">
                  <c:v>7.4190406391138634E-8</c:v>
                </c:pt>
                <c:pt idx="9" formatCode="0.00E+00">
                  <c:v>1.8347662427778237E-7</c:v>
                </c:pt>
                <c:pt idx="10" formatCode="General">
                  <c:v>4.9728908158108766E-7</c:v>
                </c:pt>
              </c:numCache>
            </c:numRef>
          </c:yVal>
          <c:smooth val="0"/>
        </c:ser>
        <c:ser>
          <c:idx val="3"/>
          <c:order val="2"/>
          <c:tx>
            <c:v>Quasi trapped molecule data for fitting</c:v>
          </c:tx>
          <c:spPr>
            <a:ln w="28575">
              <a:noFill/>
            </a:ln>
          </c:spPr>
          <c:marker>
            <c:symbol val="none"/>
          </c:marker>
          <c:trendline>
            <c:spPr>
              <a:ln>
                <a:noFill/>
              </a:ln>
            </c:spPr>
            <c:trendlineType val="exp"/>
            <c:forward val="1"/>
            <c:dispRSqr val="0"/>
            <c:dispEq val="0"/>
          </c:trendline>
          <c:xVal>
            <c:numRef>
              <c:f>'Trapping data'!$U$7:$U$35</c:f>
              <c:numCache>
                <c:formatCode>0.000E+00</c:formatCode>
                <c:ptCount val="29"/>
              </c:numCache>
            </c:numRef>
          </c:xVal>
          <c:yVal>
            <c:numRef>
              <c:f>'Trapping data'!$X$7:$X$34</c:f>
              <c:numCache>
                <c:formatCode>0.000E+00</c:formatCode>
                <c:ptCount val="28"/>
              </c:numCache>
            </c:numRef>
          </c:yVal>
          <c:smooth val="0"/>
        </c:ser>
        <c:ser>
          <c:idx val="0"/>
          <c:order val="3"/>
          <c:tx>
            <c:v>No trap</c:v>
          </c:tx>
          <c:spPr>
            <a:ln w="28575">
              <a:noFill/>
            </a:ln>
          </c:spPr>
          <c:marker>
            <c:spPr>
              <a:solidFill>
                <a:srgbClr val="00B050"/>
              </a:solidFill>
            </c:spPr>
          </c:marker>
          <c:errBars>
            <c:errDir val="y"/>
            <c:errBarType val="both"/>
            <c:errValType val="cust"/>
            <c:noEndCap val="0"/>
            <c:plus>
              <c:numRef>
                <c:f>'Collated magnot data'!$L$12:$L$642</c:f>
                <c:numCache>
                  <c:formatCode>General</c:formatCode>
                  <c:ptCount val="631"/>
                  <c:pt idx="6">
                    <c:v>4.670500743321023E-3</c:v>
                  </c:pt>
                  <c:pt idx="15">
                    <c:v>0</c:v>
                  </c:pt>
                  <c:pt idx="24">
                    <c:v>0</c:v>
                  </c:pt>
                  <c:pt idx="33">
                    <c:v>0</c:v>
                  </c:pt>
                  <c:pt idx="41">
                    <c:v>0</c:v>
                  </c:pt>
                  <c:pt idx="50">
                    <c:v>2.9963123015727407E-2</c:v>
                  </c:pt>
                  <c:pt idx="59">
                    <c:v>0</c:v>
                  </c:pt>
                  <c:pt idx="68">
                    <c:v>0</c:v>
                  </c:pt>
                  <c:pt idx="77">
                    <c:v>1.1914999433705045E-2</c:v>
                  </c:pt>
                  <c:pt idx="86">
                    <c:v>8.6120919244360786E-3</c:v>
                  </c:pt>
                  <c:pt idx="95">
                    <c:v>0</c:v>
                  </c:pt>
                  <c:pt idx="104">
                    <c:v>9.2784662812247479E-4</c:v>
                  </c:pt>
                  <c:pt idx="113">
                    <c:v>9.9875375604254474E-5</c:v>
                  </c:pt>
                  <c:pt idx="127">
                    <c:v>2.9706927156874194E-5</c:v>
                  </c:pt>
                  <c:pt idx="142">
                    <c:v>3.15661282539041E-6</c:v>
                  </c:pt>
                  <c:pt idx="144">
                    <c:v>2.2299999999999998E-6</c:v>
                  </c:pt>
                  <c:pt idx="145">
                    <c:v>1.2500000000000001E-6</c:v>
                  </c:pt>
                  <c:pt idx="146">
                    <c:v>4.6000000000000002E-8</c:v>
                  </c:pt>
                  <c:pt idx="147">
                    <c:v>8.9299999999999999E-8</c:v>
                  </c:pt>
                  <c:pt idx="148">
                    <c:v>5.82E-7</c:v>
                  </c:pt>
                  <c:pt idx="149">
                    <c:v>1.7599999999999999E-7</c:v>
                  </c:pt>
                  <c:pt idx="150">
                    <c:v>2.1966011776825029E-6</c:v>
                  </c:pt>
                  <c:pt idx="151">
                    <c:v>2.7723770222884179E-6</c:v>
                  </c:pt>
                  <c:pt idx="166">
                    <c:v>1.459858121199738E-6</c:v>
                  </c:pt>
                </c:numCache>
              </c:numRef>
            </c:plus>
            <c:minus>
              <c:numRef>
                <c:f>'Collated magnot data'!$M$12:$M$663</c:f>
                <c:numCache>
                  <c:formatCode>General</c:formatCode>
                  <c:ptCount val="652"/>
                  <c:pt idx="6">
                    <c:v>4.670500743321023E-3</c:v>
                  </c:pt>
                  <c:pt idx="15">
                    <c:v>0</c:v>
                  </c:pt>
                  <c:pt idx="24">
                    <c:v>0</c:v>
                  </c:pt>
                  <c:pt idx="33">
                    <c:v>0</c:v>
                  </c:pt>
                  <c:pt idx="41">
                    <c:v>0</c:v>
                  </c:pt>
                  <c:pt idx="50">
                    <c:v>2.9963123015727407E-2</c:v>
                  </c:pt>
                  <c:pt idx="59">
                    <c:v>0</c:v>
                  </c:pt>
                  <c:pt idx="68">
                    <c:v>0</c:v>
                  </c:pt>
                  <c:pt idx="77">
                    <c:v>1.1914999433705045E-2</c:v>
                  </c:pt>
                  <c:pt idx="86">
                    <c:v>8.6120919244360786E-3</c:v>
                  </c:pt>
                  <c:pt idx="95">
                    <c:v>0</c:v>
                  </c:pt>
                  <c:pt idx="104">
                    <c:v>9.2784662812247479E-4</c:v>
                  </c:pt>
                  <c:pt idx="113">
                    <c:v>9.9875375604254474E-5</c:v>
                  </c:pt>
                  <c:pt idx="127">
                    <c:v>2.9706927156874194E-5</c:v>
                  </c:pt>
                  <c:pt idx="142">
                    <c:v>3.0681350124073918E-6</c:v>
                  </c:pt>
                  <c:pt idx="144">
                    <c:v>2.1600000000000001E-6</c:v>
                  </c:pt>
                  <c:pt idx="145">
                    <c:v>1.1999999999999999E-6</c:v>
                  </c:pt>
                  <c:pt idx="146">
                    <c:v>4.0100000000000002E-8</c:v>
                  </c:pt>
                  <c:pt idx="147">
                    <c:v>7.98E-8</c:v>
                  </c:pt>
                  <c:pt idx="148">
                    <c:v>5.5400000000000001E-7</c:v>
                  </c:pt>
                  <c:pt idx="149">
                    <c:v>1.7100000000000001E-7</c:v>
                  </c:pt>
                  <c:pt idx="150">
                    <c:v>2.0654243991420761E-6</c:v>
                  </c:pt>
                  <c:pt idx="151">
                    <c:v>2.6076856605262672E-6</c:v>
                  </c:pt>
                  <c:pt idx="166">
                    <c:v>1.4207243141826022E-6</c:v>
                  </c:pt>
                </c:numCache>
              </c:numRef>
            </c:minus>
            <c:spPr>
              <a:ln w="12700">
                <a:solidFill>
                  <a:srgbClr val="006C31"/>
                </a:solidFill>
              </a:ln>
            </c:spPr>
          </c:errBars>
          <c:xVal>
            <c:numRef>
              <c:f>'Collated magnot data'!$G$12:$G$537</c:f>
              <c:numCache>
                <c:formatCode>General</c:formatCode>
                <c:ptCount val="526"/>
                <c:pt idx="6" formatCode="0.000E+00">
                  <c:v>1.0000000000000001E-9</c:v>
                </c:pt>
                <c:pt idx="15" formatCode="0.000E+00">
                  <c:v>4.8E-9</c:v>
                </c:pt>
                <c:pt idx="24" formatCode="0.000E+00">
                  <c:v>9.3000000000000006E-9</c:v>
                </c:pt>
                <c:pt idx="33" formatCode="0.000E+00">
                  <c:v>2.1699999999999999E-8</c:v>
                </c:pt>
                <c:pt idx="41" formatCode="0.000E+00">
                  <c:v>4.4999999999999999E-8</c:v>
                </c:pt>
                <c:pt idx="50" formatCode="0.000E+00">
                  <c:v>1.42E-7</c:v>
                </c:pt>
                <c:pt idx="59" formatCode="0.000E+00">
                  <c:v>3.3200000000000001E-7</c:v>
                </c:pt>
                <c:pt idx="68" formatCode="0.000E+00">
                  <c:v>5.5499999999999998E-7</c:v>
                </c:pt>
                <c:pt idx="77" formatCode="0.000E+00">
                  <c:v>1.156E-6</c:v>
                </c:pt>
                <c:pt idx="86" formatCode="0.000E+00">
                  <c:v>2.5183499999999998E-6</c:v>
                </c:pt>
                <c:pt idx="95" formatCode="0.000E+00">
                  <c:v>4.5600000000000004E-6</c:v>
                </c:pt>
                <c:pt idx="104" formatCode="0.000E+00">
                  <c:v>1.2660000000000002E-5</c:v>
                </c:pt>
                <c:pt idx="113" formatCode="0.000E+00">
                  <c:v>7.3750000000000004E-5</c:v>
                </c:pt>
                <c:pt idx="127" formatCode="0.000E+00">
                  <c:v>1.4512499999999999E-4</c:v>
                </c:pt>
                <c:pt idx="142" formatCode="0.000E+00">
                  <c:v>5.9999999999999995E-4</c:v>
                </c:pt>
                <c:pt idx="144" formatCode="0.00E+00">
                  <c:v>2.2000000000000001E-3</c:v>
                </c:pt>
                <c:pt idx="145" formatCode="0.00E+00">
                  <c:v>5.0000000000000001E-3</c:v>
                </c:pt>
                <c:pt idx="146" formatCode="0.00E+00">
                  <c:v>0.05</c:v>
                </c:pt>
                <c:pt idx="147" formatCode="0.00E+00">
                  <c:v>0.01</c:v>
                </c:pt>
                <c:pt idx="148">
                  <c:v>4.0000000000000001E-3</c:v>
                </c:pt>
                <c:pt idx="149">
                  <c:v>0.02</c:v>
                </c:pt>
                <c:pt idx="150" formatCode="0.00E+00">
                  <c:v>7.4999999999999997E-3</c:v>
                </c:pt>
                <c:pt idx="151">
                  <c:v>3.0999999999999999E-3</c:v>
                </c:pt>
                <c:pt idx="166" formatCode="0.000E+00">
                  <c:v>1.8499999999999999E-3</c:v>
                </c:pt>
              </c:numCache>
            </c:numRef>
          </c:xVal>
          <c:yVal>
            <c:numRef>
              <c:f>'Collated magnot data'!$K$12:$K$600</c:f>
              <c:numCache>
                <c:formatCode>General</c:formatCode>
                <c:ptCount val="589"/>
                <c:pt idx="6" formatCode="0.000E+00">
                  <c:v>0.94079959308168648</c:v>
                </c:pt>
                <c:pt idx="15" formatCode="0.000E+00">
                  <c:v>0.90674112236426441</c:v>
                </c:pt>
                <c:pt idx="24" formatCode="0.000E+00">
                  <c:v>0.88494152965061834</c:v>
                </c:pt>
                <c:pt idx="33" formatCode="0.000E+00">
                  <c:v>0.88512810035171752</c:v>
                </c:pt>
                <c:pt idx="41" formatCode="0.000E+00">
                  <c:v>0.83558300151676379</c:v>
                </c:pt>
                <c:pt idx="50" formatCode="0.000E+00">
                  <c:v>0.82761604910463094</c:v>
                </c:pt>
                <c:pt idx="59" formatCode="0.000E+00">
                  <c:v>0.63386842750852457</c:v>
                </c:pt>
                <c:pt idx="68" formatCode="0.000E+00">
                  <c:v>0.49495013167554447</c:v>
                </c:pt>
                <c:pt idx="77" formatCode="0.000E+00">
                  <c:v>0.31281335444502334</c:v>
                </c:pt>
                <c:pt idx="86" formatCode="0.000E+00">
                  <c:v>9.3986825534485244E-2</c:v>
                </c:pt>
                <c:pt idx="95" formatCode="0.000E+00">
                  <c:v>2.6558620360248239E-2</c:v>
                </c:pt>
                <c:pt idx="104" formatCode="0.000E+00">
                  <c:v>3.2285020560319524E-3</c:v>
                </c:pt>
                <c:pt idx="113" formatCode="0.000E+00">
                  <c:v>2.4730379231947613E-4</c:v>
                </c:pt>
                <c:pt idx="127" formatCode="0.000E+00">
                  <c:v>4.923696204503645E-5</c:v>
                </c:pt>
                <c:pt idx="142" formatCode="0.000E+00">
                  <c:v>4.8785737198400248E-6</c:v>
                </c:pt>
                <c:pt idx="144" formatCode="0.00E+00">
                  <c:v>9.9999999999999998E-13</c:v>
                </c:pt>
                <c:pt idx="145" formatCode="0.00E+00">
                  <c:v>9.9999999999999998E-13</c:v>
                </c:pt>
                <c:pt idx="146" formatCode="0.00E+00">
                  <c:v>9.9999999999999998E-13</c:v>
                </c:pt>
                <c:pt idx="147" formatCode="0.00E+00">
                  <c:v>9.9999999999999998E-13</c:v>
                </c:pt>
                <c:pt idx="148" formatCode="0.00E+00">
                  <c:v>9.9999999999999998E-13</c:v>
                </c:pt>
                <c:pt idx="149" formatCode="0.00E+00">
                  <c:v>9.9999999999999998E-13</c:v>
                </c:pt>
                <c:pt idx="150" formatCode="0.00E+00">
                  <c:v>9.9999999999999998E-13</c:v>
                </c:pt>
                <c:pt idx="151" formatCode="0.00E+00">
                  <c:v>9.9999999999999998E-13</c:v>
                </c:pt>
                <c:pt idx="166" formatCode="0.000E+00">
                  <c:v>3.4816554285708038E-6</c:v>
                </c:pt>
              </c:numCache>
            </c:numRef>
          </c:yVal>
          <c:smooth val="0"/>
        </c:ser>
        <c:ser>
          <c:idx val="4"/>
          <c:order val="4"/>
          <c:tx>
            <c:v>Lowest measurable concentration with magnets</c:v>
          </c:tx>
          <c:spPr>
            <a:ln>
              <a:noFill/>
            </a:ln>
          </c:spPr>
          <c:marker>
            <c:symbol val="none"/>
          </c:marker>
          <c:xVal>
            <c:strRef>
              <c:f>'Trapping data'!$A$26:$A$170</c:f>
              <c:strCache>
                <c:ptCount val="145"/>
                <c:pt idx="0">
                  <c:v>5.000E-09</c:v>
                </c:pt>
                <c:pt idx="1">
                  <c:v>1.000E-08</c:v>
                </c:pt>
                <c:pt idx="2">
                  <c:v>1.500E-08</c:v>
                </c:pt>
                <c:pt idx="3">
                  <c:v>2.500E-08</c:v>
                </c:pt>
                <c:pt idx="4">
                  <c:v>4.000E-08</c:v>
                </c:pt>
                <c:pt idx="5">
                  <c:v>8.000E-08</c:v>
                </c:pt>
                <c:pt idx="6">
                  <c:v>1.500E-07</c:v>
                </c:pt>
                <c:pt idx="7">
                  <c:v>2.500E-07</c:v>
                </c:pt>
                <c:pt idx="8">
                  <c:v>4.000E-07</c:v>
                </c:pt>
                <c:pt idx="9">
                  <c:v>6.000E-07</c:v>
                </c:pt>
                <c:pt idx="10">
                  <c:v>9.000E-07</c:v>
                </c:pt>
                <c:pt idx="11">
                  <c:v>9.000E-07</c:v>
                </c:pt>
                <c:pt idx="12">
                  <c:v>1.000E-06</c:v>
                </c:pt>
                <c:pt idx="13">
                  <c:v>1.500E-06</c:v>
                </c:pt>
                <c:pt idx="14">
                  <c:v>2.500E-06</c:v>
                </c:pt>
                <c:pt idx="15">
                  <c:v>4.000E-06</c:v>
                </c:pt>
                <c:pt idx="16">
                  <c:v>6.000E-06</c:v>
                </c:pt>
                <c:pt idx="17">
                  <c:v>6.000E-06</c:v>
                </c:pt>
                <c:pt idx="18">
                  <c:v>9.000E-06</c:v>
                </c:pt>
                <c:pt idx="19">
                  <c:v>1.300E-05</c:v>
                </c:pt>
                <c:pt idx="20">
                  <c:v>2.000E-05</c:v>
                </c:pt>
                <c:pt idx="21">
                  <c:v>1.300E-05</c:v>
                </c:pt>
                <c:pt idx="22">
                  <c:v>1.800E-05</c:v>
                </c:pt>
                <c:pt idx="23">
                  <c:v>3.000E-05</c:v>
                </c:pt>
                <c:pt idx="24">
                  <c:v>5.000E-05</c:v>
                </c:pt>
                <c:pt idx="25">
                  <c:v>5.000E-05</c:v>
                </c:pt>
                <c:pt idx="26">
                  <c:v>3.000E-04</c:v>
                </c:pt>
                <c:pt idx="27">
                  <c:v>3.000E-03</c:v>
                </c:pt>
                <c:pt idx="28">
                  <c:v>5.000E-03</c:v>
                </c:pt>
                <c:pt idx="29">
                  <c:v>Experiment three from spreadsheeet: photostop attempt with higher dissociation laser power repeat 3 </c:v>
                </c:pt>
                <c:pt idx="30">
                  <c:v>0.000E+00</c:v>
                </c:pt>
                <c:pt idx="31">
                  <c:v>1.000E-07</c:v>
                </c:pt>
                <c:pt idx="32">
                  <c:v>5.000E-07</c:v>
                </c:pt>
                <c:pt idx="33">
                  <c:v>1.000E-06</c:v>
                </c:pt>
                <c:pt idx="34">
                  <c:v>1.000E-06</c:v>
                </c:pt>
                <c:pt idx="35">
                  <c:v>1.500E-05</c:v>
                </c:pt>
                <c:pt idx="36">
                  <c:v>1.500E-05</c:v>
                </c:pt>
                <c:pt idx="37">
                  <c:v>1.500E-04</c:v>
                </c:pt>
                <c:pt idx="38">
                  <c:v>1.500E-04</c:v>
                </c:pt>
                <c:pt idx="39">
                  <c:v>2.000E-04</c:v>
                </c:pt>
                <c:pt idx="40">
                  <c:v>5.000E-03</c:v>
                </c:pt>
                <c:pt idx="41">
                  <c:v>Experiment four from spreadsheeet: photostop attempt with higher dissociation laser power repeat 4 </c:v>
                </c:pt>
                <c:pt idx="42">
                  <c:v>5.000E-09</c:v>
                </c:pt>
                <c:pt idx="43">
                  <c:v>1.000E-06</c:v>
                </c:pt>
                <c:pt idx="44">
                  <c:v>1.000E-06</c:v>
                </c:pt>
                <c:pt idx="45">
                  <c:v>1.000E-05</c:v>
                </c:pt>
                <c:pt idx="46">
                  <c:v>1.000E-05</c:v>
                </c:pt>
                <c:pt idx="47">
                  <c:v>1.000E-04</c:v>
                </c:pt>
                <c:pt idx="48">
                  <c:v>1.000E-04</c:v>
                </c:pt>
                <c:pt idx="49">
                  <c:v>1.700E-04</c:v>
                </c:pt>
                <c:pt idx="50">
                  <c:v>1.700E-04</c:v>
                </c:pt>
                <c:pt idx="51">
                  <c:v>4.000E-03</c:v>
                </c:pt>
                <c:pt idx="52">
                  <c:v>7.000E-03</c:v>
                </c:pt>
                <c:pt idx="53">
                  <c:v>1.800E-04</c:v>
                </c:pt>
                <c:pt idx="54">
                  <c:v>1.600E-04</c:v>
                </c:pt>
                <c:pt idx="55">
                  <c:v>2.800E-04</c:v>
                </c:pt>
                <c:pt idx="56">
                  <c:v>2.800E-03</c:v>
                </c:pt>
                <c:pt idx="57">
                  <c:v>Experiment five from spreadsheeet: photostop attempt with higher dissociation laser power repeat 5</c:v>
                </c:pt>
                <c:pt idx="58">
                  <c:v>1.000E-09</c:v>
                </c:pt>
                <c:pt idx="59">
                  <c:v>1.000E-07</c:v>
                </c:pt>
                <c:pt idx="60">
                  <c:v>1.500E-06</c:v>
                </c:pt>
                <c:pt idx="61">
                  <c:v>1.500E-06</c:v>
                </c:pt>
                <c:pt idx="62">
                  <c:v>1.200E-05</c:v>
                </c:pt>
                <c:pt idx="63">
                  <c:v>1.200E-05</c:v>
                </c:pt>
                <c:pt idx="64">
                  <c:v>1.200E-04</c:v>
                </c:pt>
                <c:pt idx="65">
                  <c:v>1.300E-04</c:v>
                </c:pt>
                <c:pt idx="66">
                  <c:v>1.450E-04</c:v>
                </c:pt>
                <c:pt idx="67">
                  <c:v>1.450E-04</c:v>
                </c:pt>
                <c:pt idx="68">
                  <c:v>7.000E-03</c:v>
                </c:pt>
                <c:pt idx="69">
                  <c:v>Experiment six from spreadsheeet: photostop attempt with higher dissociation laser power repeat 6</c:v>
                </c:pt>
                <c:pt idx="70">
                  <c:v>1.000E-08</c:v>
                </c:pt>
                <c:pt idx="71">
                  <c:v>3.000E-07</c:v>
                </c:pt>
                <c:pt idx="72">
                  <c:v>2.200E-06</c:v>
                </c:pt>
                <c:pt idx="73">
                  <c:v>2.200E-06</c:v>
                </c:pt>
                <c:pt idx="74">
                  <c:v>1.300E-05</c:v>
                </c:pt>
                <c:pt idx="75">
                  <c:v>1.300E-05</c:v>
                </c:pt>
                <c:pt idx="76">
                  <c:v>1.350E-04</c:v>
                </c:pt>
                <c:pt idx="77">
                  <c:v>1.350E-04</c:v>
                </c:pt>
                <c:pt idx="78">
                  <c:v>1.100E-02</c:v>
                </c:pt>
                <c:pt idx="79">
                  <c:v>1.700E-02</c:v>
                </c:pt>
                <c:pt idx="80">
                  <c:v>Experiment seven from spreadsheeet: photostop attempt with higher dissociation laser power repeat 7 </c:v>
                </c:pt>
                <c:pt idx="81">
                  <c:v>8.000E-09</c:v>
                </c:pt>
                <c:pt idx="82">
                  <c:v>3.200E-07</c:v>
                </c:pt>
                <c:pt idx="83">
                  <c:v>2.600E-06</c:v>
                </c:pt>
                <c:pt idx="84">
                  <c:v>2.600E-06</c:v>
                </c:pt>
                <c:pt idx="85">
                  <c:v>1.450E-05</c:v>
                </c:pt>
                <c:pt idx="86">
                  <c:v>1.450E-05</c:v>
                </c:pt>
                <c:pt idx="87">
                  <c:v>1.190E-04</c:v>
                </c:pt>
                <c:pt idx="88">
                  <c:v>1.190E-04</c:v>
                </c:pt>
                <c:pt idx="89">
                  <c:v>1.190E-03</c:v>
                </c:pt>
                <c:pt idx="90">
                  <c:v>2.850E-02</c:v>
                </c:pt>
                <c:pt idx="91">
                  <c:v>Experiment eight from spreadsheeet: photostop attempt with higher dissociation laser power repeat 8</c:v>
                </c:pt>
                <c:pt idx="92">
                  <c:v>7.000E-09</c:v>
                </c:pt>
                <c:pt idx="93">
                  <c:v>3.000E-07</c:v>
                </c:pt>
                <c:pt idx="94">
                  <c:v>2.200E-06</c:v>
                </c:pt>
                <c:pt idx="95">
                  <c:v>2.200E-06</c:v>
                </c:pt>
                <c:pt idx="96">
                  <c:v>1.280E-05</c:v>
                </c:pt>
                <c:pt idx="97">
                  <c:v>1.280E-05</c:v>
                </c:pt>
                <c:pt idx="98">
                  <c:v>1.280E-04</c:v>
                </c:pt>
                <c:pt idx="99">
                  <c:v>1.350E-04</c:v>
                </c:pt>
                <c:pt idx="100">
                  <c:v>5.180E-02</c:v>
                </c:pt>
                <c:pt idx="101">
                  <c:v>Experiment nine from spreadsheeet: photostop attempt with higher dissociation laser power repeat 9</c:v>
                </c:pt>
                <c:pt idx="102">
                  <c:v>4.00E-09</c:v>
                </c:pt>
                <c:pt idx="103">
                  <c:v>4.52E-07</c:v>
                </c:pt>
                <c:pt idx="104">
                  <c:v>2.90E-06</c:v>
                </c:pt>
                <c:pt idx="105">
                  <c:v>2.90E-06</c:v>
                </c:pt>
                <c:pt idx="106">
                  <c:v>1.50E-05</c:v>
                </c:pt>
                <c:pt idx="107">
                  <c:v>1.50E-05</c:v>
                </c:pt>
                <c:pt idx="108">
                  <c:v>1.83E-04</c:v>
                </c:pt>
                <c:pt idx="109">
                  <c:v>1.83E-04</c:v>
                </c:pt>
                <c:pt idx="110">
                  <c:v>6.66E-02</c:v>
                </c:pt>
                <c:pt idx="111">
                  <c:v>7.51E-02</c:v>
                </c:pt>
                <c:pt idx="112">
                  <c:v>Experiment ten from spreadsheeet: photostop attempt with higher dissociation laser power repeat 10</c:v>
                </c:pt>
                <c:pt idx="113">
                  <c:v>1.00E-08</c:v>
                </c:pt>
                <c:pt idx="114">
                  <c:v>6.20E-07</c:v>
                </c:pt>
                <c:pt idx="115">
                  <c:v>3.80E-06</c:v>
                </c:pt>
                <c:pt idx="116">
                  <c:v>3.80E-06</c:v>
                </c:pt>
                <c:pt idx="117">
                  <c:v>1.41E-05</c:v>
                </c:pt>
                <c:pt idx="118">
                  <c:v>1.41E-05</c:v>
                </c:pt>
                <c:pt idx="119">
                  <c:v>1.37E-04</c:v>
                </c:pt>
                <c:pt idx="120">
                  <c:v>1.37E-04</c:v>
                </c:pt>
                <c:pt idx="121">
                  <c:v>8.00E-02</c:v>
                </c:pt>
                <c:pt idx="122">
                  <c:v>Experiment eleven from spreadsheeet: photostop attempt with higher dissociation laser power repeat 11 </c:v>
                </c:pt>
                <c:pt idx="123">
                  <c:v>5.00E-09</c:v>
                </c:pt>
                <c:pt idx="124">
                  <c:v>3.00E-07</c:v>
                </c:pt>
                <c:pt idx="125">
                  <c:v>2.70E-06</c:v>
                </c:pt>
                <c:pt idx="126">
                  <c:v>2.70E-06</c:v>
                </c:pt>
                <c:pt idx="127">
                  <c:v>1.45E-05</c:v>
                </c:pt>
                <c:pt idx="128">
                  <c:v>1.450E-05</c:v>
                </c:pt>
                <c:pt idx="129">
                  <c:v>1.280E-04</c:v>
                </c:pt>
                <c:pt idx="130">
                  <c:v>1.280E-04</c:v>
                </c:pt>
                <c:pt idx="131">
                  <c:v>3.900E-02</c:v>
                </c:pt>
                <c:pt idx="132">
                  <c:v>Experiment twelve from spreadsheeet: photostop attempt with higher dissociation laser power repeat 12</c:v>
                </c:pt>
                <c:pt idx="133">
                  <c:v>1.000E-09</c:v>
                </c:pt>
                <c:pt idx="134">
                  <c:v>1.000E-08</c:v>
                </c:pt>
                <c:pt idx="135">
                  <c:v>1.000E-07</c:v>
                </c:pt>
                <c:pt idx="136">
                  <c:v>1.000E-06</c:v>
                </c:pt>
                <c:pt idx="137">
                  <c:v>1.000E-06</c:v>
                </c:pt>
                <c:pt idx="138">
                  <c:v>5.000E-06</c:v>
                </c:pt>
                <c:pt idx="139">
                  <c:v>1.000E-05</c:v>
                </c:pt>
                <c:pt idx="140">
                  <c:v>1.100E-04</c:v>
                </c:pt>
                <c:pt idx="141">
                  <c:v>1.110E-04</c:v>
                </c:pt>
                <c:pt idx="142">
                  <c:v>2.300E-02</c:v>
                </c:pt>
                <c:pt idx="143">
                  <c:v>6.50E-04</c:v>
                </c:pt>
                <c:pt idx="144">
                  <c:v>9.50E-04</c:v>
                </c:pt>
              </c:strCache>
            </c:strRef>
          </c:xVal>
          <c:yVal>
            <c:numRef>
              <c:f>'Trapping data'!$I$26:$I$170</c:f>
              <c:numCache>
                <c:formatCode>0.000E+00</c:formatCode>
                <c:ptCount val="145"/>
              </c:numCache>
            </c:numRef>
          </c:yVal>
          <c:smooth val="0"/>
        </c:ser>
        <c:ser>
          <c:idx val="5"/>
          <c:order val="5"/>
          <c:tx>
            <c:v>no trap LOD</c:v>
          </c:tx>
          <c:spPr>
            <a:ln w="28575">
              <a:noFill/>
              <a:prstDash val="sysDot"/>
            </a:ln>
          </c:spPr>
          <c:marker>
            <c:symbol val="none"/>
          </c:marker>
          <c:xVal>
            <c:strRef>
              <c:f>'Magnot data'!$A$11:$A$109</c:f>
              <c:strCache>
                <c:ptCount val="88"/>
                <c:pt idx="0">
                  <c:v>1.00E-09</c:v>
                </c:pt>
                <c:pt idx="1">
                  <c:v>4.80E-09</c:v>
                </c:pt>
                <c:pt idx="2">
                  <c:v>9.30E-09</c:v>
                </c:pt>
                <c:pt idx="3">
                  <c:v>2.17E-08</c:v>
                </c:pt>
                <c:pt idx="4">
                  <c:v>4.50E-08</c:v>
                </c:pt>
                <c:pt idx="5">
                  <c:v>1.13E-07</c:v>
                </c:pt>
                <c:pt idx="6">
                  <c:v>3.32E-07</c:v>
                </c:pt>
                <c:pt idx="7">
                  <c:v>3.32E-07</c:v>
                </c:pt>
                <c:pt idx="8">
                  <c:v>5.55E-07</c:v>
                </c:pt>
                <c:pt idx="9">
                  <c:v>1.16E-06</c:v>
                </c:pt>
                <c:pt idx="10">
                  <c:v>2.52E-06</c:v>
                </c:pt>
                <c:pt idx="11">
                  <c:v>4.56E-06</c:v>
                </c:pt>
                <c:pt idx="12">
                  <c:v>4.56E-06</c:v>
                </c:pt>
                <c:pt idx="13">
                  <c:v>1.27E-05</c:v>
                </c:pt>
                <c:pt idx="14">
                  <c:v>1.27E-05</c:v>
                </c:pt>
                <c:pt idx="15">
                  <c:v>7.50E-05</c:v>
                </c:pt>
                <c:pt idx="16">
                  <c:v>7.50E-05</c:v>
                </c:pt>
                <c:pt idx="17">
                  <c:v>1.35E-04</c:v>
                </c:pt>
                <c:pt idx="18">
                  <c:v>1.45E-04</c:v>
                </c:pt>
                <c:pt idx="19">
                  <c:v>1.70E-04</c:v>
                </c:pt>
                <c:pt idx="20">
                  <c:v>2.00E-04</c:v>
                </c:pt>
                <c:pt idx="21">
                  <c:v>2.25E-04</c:v>
                </c:pt>
                <c:pt idx="22">
                  <c:v>4.00E-04</c:v>
                </c:pt>
                <c:pt idx="23">
                  <c:v>6.00E-04</c:v>
                </c:pt>
                <c:pt idx="24">
                  <c:v>7.50E-04</c:v>
                </c:pt>
                <c:pt idx="25">
                  <c:v>1.05E-03</c:v>
                </c:pt>
                <c:pt idx="26">
                  <c:v>Experiment two from spreadsheeet: photostop attempt with higher dissociation laser power magnots 3</c:v>
                </c:pt>
                <c:pt idx="27">
                  <c:v>1.00E-09</c:v>
                </c:pt>
                <c:pt idx="28">
                  <c:v>1.13E-07</c:v>
                </c:pt>
                <c:pt idx="29">
                  <c:v>1.16E-06</c:v>
                </c:pt>
                <c:pt idx="30">
                  <c:v>2.52E-06</c:v>
                </c:pt>
                <c:pt idx="31">
                  <c:v>2.52E-06</c:v>
                </c:pt>
                <c:pt idx="32">
                  <c:v>1.27E-05</c:v>
                </c:pt>
                <c:pt idx="33">
                  <c:v>1.27E-05</c:v>
                </c:pt>
                <c:pt idx="34">
                  <c:v>7.50E-05</c:v>
                </c:pt>
                <c:pt idx="35">
                  <c:v>7.50E-05</c:v>
                </c:pt>
                <c:pt idx="36">
                  <c:v>1.60E-04</c:v>
                </c:pt>
                <c:pt idx="37">
                  <c:v>8.00E-04</c:v>
                </c:pt>
                <c:pt idx="38">
                  <c:v>1.90E-03</c:v>
                </c:pt>
                <c:pt idx="39">
                  <c:v>2.10E-03</c:v>
                </c:pt>
                <c:pt idx="40">
                  <c:v>7.50E-03</c:v>
                </c:pt>
                <c:pt idx="41">
                  <c:v>Experiment three from spreadsheeet: photostop attempt with higher dissociation laser power magnots 4</c:v>
                </c:pt>
                <c:pt idx="42">
                  <c:v>0.000000001</c:v>
                </c:pt>
                <c:pt idx="43">
                  <c:v>2.52E-06</c:v>
                </c:pt>
                <c:pt idx="44">
                  <c:v>0.000002518</c:v>
                </c:pt>
                <c:pt idx="45">
                  <c:v>0.00001266</c:v>
                </c:pt>
                <c:pt idx="46">
                  <c:v>0.00001266</c:v>
                </c:pt>
                <c:pt idx="47">
                  <c:v>0.00016</c:v>
                </c:pt>
                <c:pt idx="48">
                  <c:v>0.00016</c:v>
                </c:pt>
                <c:pt idx="49">
                  <c:v>1.00E-02</c:v>
                </c:pt>
                <c:pt idx="51">
                  <c:v>Experiment four from spreadsheeet: photostop attempt with higher dissociation laser power magnots 5</c:v>
                </c:pt>
                <c:pt idx="52">
                  <c:v>0.000000001</c:v>
                </c:pt>
                <c:pt idx="53">
                  <c:v>2.5186E-06</c:v>
                </c:pt>
                <c:pt idx="54">
                  <c:v>2.5186E-06</c:v>
                </c:pt>
                <c:pt idx="55">
                  <c:v>0.00001266</c:v>
                </c:pt>
                <c:pt idx="56">
                  <c:v>0.00001266</c:v>
                </c:pt>
                <c:pt idx="57">
                  <c:v>0.00012</c:v>
                </c:pt>
                <c:pt idx="58">
                  <c:v>0.00012</c:v>
                </c:pt>
                <c:pt idx="59">
                  <c:v>0.05</c:v>
                </c:pt>
                <c:pt idx="60">
                  <c:v>Experiment five from spreadsheeet: photostop attempt with higher dissociation laser power magnots 6</c:v>
                </c:pt>
                <c:pt idx="61">
                  <c:v>0.000000001</c:v>
                </c:pt>
                <c:pt idx="62">
                  <c:v>2.5185E-06</c:v>
                </c:pt>
                <c:pt idx="63">
                  <c:v>2.5185E-06</c:v>
                </c:pt>
                <c:pt idx="64">
                  <c:v>0.00001266</c:v>
                </c:pt>
                <c:pt idx="65">
                  <c:v>0.00001266</c:v>
                </c:pt>
                <c:pt idx="66">
                  <c:v>0.000075</c:v>
                </c:pt>
                <c:pt idx="67">
                  <c:v>0.000075</c:v>
                </c:pt>
                <c:pt idx="68">
                  <c:v>0.000121</c:v>
                </c:pt>
                <c:pt idx="69">
                  <c:v>0.000121</c:v>
                </c:pt>
                <c:pt idx="70">
                  <c:v>0.0019</c:v>
                </c:pt>
                <c:pt idx="71">
                  <c:v>0.0031</c:v>
                </c:pt>
                <c:pt idx="72">
                  <c:v>0.0026</c:v>
                </c:pt>
                <c:pt idx="73">
                  <c:v>0.0022</c:v>
                </c:pt>
                <c:pt idx="74">
                  <c:v>0.005</c:v>
                </c:pt>
                <c:pt idx="75">
                  <c:v>Experiment six from spreadsheeet: photostop attempt with higher dissociation laser power magnots 7</c:v>
                </c:pt>
                <c:pt idx="76">
                  <c:v>0.000000001</c:v>
                </c:pt>
                <c:pt idx="77">
                  <c:v>0.0000002</c:v>
                </c:pt>
                <c:pt idx="78">
                  <c:v>0.000002518</c:v>
                </c:pt>
                <c:pt idx="79">
                  <c:v>0.000002518</c:v>
                </c:pt>
                <c:pt idx="80">
                  <c:v>0.00001266</c:v>
                </c:pt>
                <c:pt idx="81">
                  <c:v>0.00001266</c:v>
                </c:pt>
                <c:pt idx="82">
                  <c:v>0.00007</c:v>
                </c:pt>
                <c:pt idx="83">
                  <c:v>0.00007</c:v>
                </c:pt>
                <c:pt idx="84">
                  <c:v>0.00012</c:v>
                </c:pt>
                <c:pt idx="85">
                  <c:v>0.00012</c:v>
                </c:pt>
                <c:pt idx="86">
                  <c:v>0.004</c:v>
                </c:pt>
                <c:pt idx="87">
                  <c:v>0.02</c:v>
                </c:pt>
              </c:strCache>
            </c:strRef>
          </c:xVal>
          <c:yVal>
            <c:numRef>
              <c:f>'Magnot data'!$G$11:$G$188</c:f>
              <c:numCache>
                <c:formatCode>General</c:formatCode>
                <c:ptCount val="178"/>
              </c:numCache>
            </c:numRef>
          </c:yVal>
          <c:smooth val="0"/>
        </c:ser>
        <c:ser>
          <c:idx val="6"/>
          <c:order val="6"/>
          <c:tx>
            <c:v>Simulated Trap</c:v>
          </c:tx>
          <c:spPr>
            <a:ln w="28575">
              <a:noFill/>
            </a:ln>
          </c:spPr>
          <c:marker>
            <c:symbol val="circle"/>
            <c:size val="5"/>
            <c:spPr>
              <a:solidFill>
                <a:srgbClr val="00B0F0"/>
              </a:solidFill>
            </c:spPr>
          </c:marker>
          <c:xVal>
            <c:numRef>
              <c:f>#REF!</c:f>
            </c:numRef>
          </c:xVal>
          <c:yVal>
            <c:numRef>
              <c:f>#REF!</c:f>
              <c:numCache>
                <c:formatCode>General</c:formatCode>
                <c:ptCount val="1"/>
                <c:pt idx="0">
                  <c:v>1</c:v>
                </c:pt>
              </c:numCache>
            </c:numRef>
          </c:yVal>
          <c:smooth val="0"/>
        </c:ser>
        <c:ser>
          <c:idx val="7"/>
          <c:order val="7"/>
          <c:tx>
            <c:v>Simulated no trap</c:v>
          </c:tx>
          <c:spPr>
            <a:ln w="28575">
              <a:noFill/>
            </a:ln>
          </c:spPr>
          <c:marker>
            <c:symbol val="star"/>
            <c:size val="6"/>
            <c:spPr>
              <a:noFill/>
            </c:spPr>
          </c:marker>
          <c:xVal>
            <c:numRef>
              <c:f>#REF!</c:f>
            </c:numRef>
          </c:xVal>
          <c:yVal>
            <c:numRef>
              <c:f>#REF!</c:f>
              <c:numCache>
                <c:formatCode>General</c:formatCode>
                <c:ptCount val="1"/>
                <c:pt idx="0">
                  <c:v>1</c:v>
                </c:pt>
              </c:numCache>
            </c:numRef>
          </c:yVal>
          <c:smooth val="0"/>
        </c:ser>
        <c:dLbls>
          <c:showLegendKey val="0"/>
          <c:showVal val="0"/>
          <c:showCatName val="0"/>
          <c:showSerName val="0"/>
          <c:showPercent val="0"/>
          <c:showBubbleSize val="0"/>
        </c:dLbls>
        <c:axId val="465257600"/>
        <c:axId val="325619712"/>
      </c:scatterChart>
      <c:valAx>
        <c:axId val="465257600"/>
        <c:scaling>
          <c:orientation val="minMax"/>
          <c:max val="8.0000000000000016E-2"/>
          <c:min val="0"/>
        </c:scaling>
        <c:delete val="0"/>
        <c:axPos val="b"/>
        <c:title>
          <c:tx>
            <c:rich>
              <a:bodyPr/>
              <a:lstStyle/>
              <a:p>
                <a:pPr>
                  <a:defRPr/>
                </a:pPr>
                <a:r>
                  <a:rPr lang="en-GB"/>
                  <a:t>Dissociation</a:t>
                </a:r>
                <a:r>
                  <a:rPr lang="en-GB" baseline="0"/>
                  <a:t> to probe laser delay time / S</a:t>
                </a:r>
                <a:endParaRPr lang="en-GB"/>
              </a:p>
            </c:rich>
          </c:tx>
          <c:layout/>
          <c:overlay val="0"/>
        </c:title>
        <c:numFmt formatCode="General" sourceLinked="0"/>
        <c:majorTickMark val="out"/>
        <c:minorTickMark val="none"/>
        <c:tickLblPos val="nextTo"/>
        <c:crossAx val="325619712"/>
        <c:crosses val="autoZero"/>
        <c:crossBetween val="midCat"/>
      </c:valAx>
      <c:valAx>
        <c:axId val="325619712"/>
        <c:scaling>
          <c:logBase val="10"/>
          <c:orientation val="minMax"/>
          <c:max val="1"/>
          <c:min val="1.0000000000000005E-8"/>
        </c:scaling>
        <c:delete val="0"/>
        <c:axPos val="l"/>
        <c:title>
          <c:tx>
            <c:rich>
              <a:bodyPr rot="-5400000" vert="horz"/>
              <a:lstStyle/>
              <a:p>
                <a:pPr>
                  <a:defRPr/>
                </a:pPr>
                <a:r>
                  <a:rPr lang="en-GB"/>
                  <a:t>Relaitve REMPI signal / Arb. units</a:t>
                </a:r>
              </a:p>
            </c:rich>
          </c:tx>
          <c:layout/>
          <c:overlay val="0"/>
        </c:title>
        <c:numFmt formatCode="0.E+00" sourceLinked="0"/>
        <c:majorTickMark val="out"/>
        <c:minorTickMark val="none"/>
        <c:tickLblPos val="nextTo"/>
        <c:crossAx val="465257600"/>
        <c:crosses val="autoZero"/>
        <c:crossBetween val="midCat"/>
      </c:valAx>
    </c:plotArea>
    <c:legend>
      <c:legendPos val="r"/>
      <c:legendEntry>
        <c:idx val="1"/>
        <c:delete val="1"/>
      </c:legendEntry>
      <c:legendEntry>
        <c:idx val="2"/>
        <c:delete val="1"/>
      </c:legendEntry>
      <c:legendEntry>
        <c:idx val="4"/>
        <c:delete val="1"/>
      </c:legendEntry>
      <c:legendEntry>
        <c:idx val="5"/>
        <c:delete val="1"/>
      </c:legendEntry>
      <c:legendEntry>
        <c:idx val="6"/>
        <c:delete val="1"/>
      </c:legendEntry>
      <c:legendEntry>
        <c:idx val="7"/>
        <c:delete val="1"/>
      </c:legendEntry>
      <c:legendEntry>
        <c:idx val="9"/>
        <c:delete val="1"/>
      </c:legendEntry>
      <c:layout>
        <c:manualLayout>
          <c:xMode val="edge"/>
          <c:yMode val="edge"/>
          <c:x val="0.6333171109711746"/>
          <c:y val="0.13819936795868326"/>
          <c:w val="0.27367401010877229"/>
          <c:h val="0.18927366017592454"/>
        </c:manualLayout>
      </c:layout>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7197366691326"/>
          <c:y val="3.1496571603826705E-2"/>
          <c:w val="0.86657264754579377"/>
          <c:h val="0.89530924925700828"/>
        </c:manualLayout>
      </c:layout>
      <c:scatterChart>
        <c:scatterStyle val="lineMarker"/>
        <c:varyColors val="0"/>
        <c:ser>
          <c:idx val="1"/>
          <c:order val="0"/>
          <c:tx>
            <c:v>Trap</c:v>
          </c:tx>
          <c:spPr>
            <a:ln w="28575">
              <a:noFill/>
            </a:ln>
          </c:spPr>
          <c:marker>
            <c:symbol val="triangle"/>
            <c:size val="4"/>
          </c:marker>
          <c:errBars>
            <c:errDir val="y"/>
            <c:errBarType val="both"/>
            <c:errValType val="cust"/>
            <c:noEndCap val="0"/>
            <c:plus>
              <c:numRef>
                <c:f>'Trapping data'!$E$7:$E$891</c:f>
                <c:numCache>
                  <c:formatCode>General</c:formatCode>
                  <c:ptCount val="885"/>
                  <c:pt idx="0">
                    <c:v>1.6017615263211594E-2</c:v>
                  </c:pt>
                  <c:pt idx="1">
                    <c:v>1.7649002944344662E-2</c:v>
                  </c:pt>
                  <c:pt idx="2">
                    <c:v>1.6852793960710929E-2</c:v>
                  </c:pt>
                  <c:pt idx="3">
                    <c:v>1.8831247601995105E-2</c:v>
                  </c:pt>
                  <c:pt idx="4">
                    <c:v>1.631124172127698E-2</c:v>
                  </c:pt>
                  <c:pt idx="5">
                    <c:v>1.5436367328243581E-2</c:v>
                  </c:pt>
                  <c:pt idx="6">
                    <c:v>8.9304298047012867E-3</c:v>
                  </c:pt>
                  <c:pt idx="7">
                    <c:v>6.6633177588933216E-3</c:v>
                  </c:pt>
                  <c:pt idx="8">
                    <c:v>2.6517170681519828E-3</c:v>
                  </c:pt>
                  <c:pt idx="9">
                    <c:v>1.3437549937582989E-3</c:v>
                  </c:pt>
                  <c:pt idx="10">
                    <c:v>2.3274489842716012E-4</c:v>
                  </c:pt>
                  <c:pt idx="11">
                    <c:v>1.4979896295341729E-4</c:v>
                  </c:pt>
                  <c:pt idx="12">
                    <c:v>3.3332310224000933E-5</c:v>
                  </c:pt>
                  <c:pt idx="13">
                    <c:v>3.6937305779806886E-5</c:v>
                  </c:pt>
                  <c:pt idx="14">
                    <c:v>2.8638951737327785E-5</c:v>
                  </c:pt>
                  <c:pt idx="18">
                    <c:v>5.9109752197140771E-2</c:v>
                  </c:pt>
                  <c:pt idx="19">
                    <c:v>5.4085153483481758E-2</c:v>
                  </c:pt>
                  <c:pt idx="20">
                    <c:v>5.6247779420843087E-2</c:v>
                  </c:pt>
                  <c:pt idx="21">
                    <c:v>5.9213935155762842E-2</c:v>
                  </c:pt>
                  <c:pt idx="22">
                    <c:v>6.3551686056281503E-2</c:v>
                  </c:pt>
                  <c:pt idx="23">
                    <c:v>4.3510805563573729E-2</c:v>
                  </c:pt>
                  <c:pt idx="24">
                    <c:v>4.1414707185486663E-2</c:v>
                  </c:pt>
                  <c:pt idx="25">
                    <c:v>3.4573068591978305E-2</c:v>
                  </c:pt>
                  <c:pt idx="26">
                    <c:v>3.7451013656239249E-2</c:v>
                  </c:pt>
                  <c:pt idx="27">
                    <c:v>3.5364411356071851E-2</c:v>
                  </c:pt>
                  <c:pt idx="28">
                    <c:v>3.3478775640490663E-2</c:v>
                  </c:pt>
                  <c:pt idx="29">
                    <c:v>2.5973421101910168E-2</c:v>
                  </c:pt>
                  <c:pt idx="30">
                    <c:v>1.3434614625437815E-2</c:v>
                  </c:pt>
                  <c:pt idx="31">
                    <c:v>1.2118646291214966E-2</c:v>
                  </c:pt>
                  <c:pt idx="32">
                    <c:v>5.8792233769215489E-3</c:v>
                  </c:pt>
                  <c:pt idx="33">
                    <c:v>2.2569186373472909E-3</c:v>
                  </c:pt>
                  <c:pt idx="34">
                    <c:v>8.8856263715359385E-4</c:v>
                  </c:pt>
                  <c:pt idx="35">
                    <c:v>2.906108630381749E-4</c:v>
                  </c:pt>
                  <c:pt idx="36">
                    <c:v>2.1837033515482952E-4</c:v>
                  </c:pt>
                  <c:pt idx="37">
                    <c:v>1.0615980421910444E-4</c:v>
                  </c:pt>
                  <c:pt idx="38">
                    <c:v>1.4576689122879816E-5</c:v>
                  </c:pt>
                  <c:pt idx="40">
                    <c:v>7.0766577189108625E-6</c:v>
                  </c:pt>
                  <c:pt idx="42">
                    <c:v>6.2197977781047063E-6</c:v>
                  </c:pt>
                  <c:pt idx="43">
                    <c:v>7.9335345957311323E-7</c:v>
                  </c:pt>
                  <c:pt idx="49">
                    <c:v>2.8240273793527549E-2</c:v>
                  </c:pt>
                  <c:pt idx="50">
                    <c:v>2.7918002159252817E-2</c:v>
                  </c:pt>
                  <c:pt idx="51">
                    <c:v>1.9533971310916762E-2</c:v>
                  </c:pt>
                  <c:pt idx="52">
                    <c:v>1.361883221398257E-2</c:v>
                  </c:pt>
                  <c:pt idx="53">
                    <c:v>1.2835510996478486E-2</c:v>
                  </c:pt>
                  <c:pt idx="54">
                    <c:v>1.7095430455241304E-5</c:v>
                  </c:pt>
                  <c:pt idx="55">
                    <c:v>1.5287167483651145E-5</c:v>
                  </c:pt>
                  <c:pt idx="56">
                    <c:v>7.9102519972156653E-6</c:v>
                  </c:pt>
                  <c:pt idx="57">
                    <c:v>9.5352147547101183E-6</c:v>
                  </c:pt>
                  <c:pt idx="58">
                    <c:v>9.8450447776362478E-6</c:v>
                  </c:pt>
                  <c:pt idx="59">
                    <c:v>2.972072775312044E-7</c:v>
                  </c:pt>
                  <c:pt idx="61">
                    <c:v>2.3806149859715714E-2</c:v>
                  </c:pt>
                  <c:pt idx="62">
                    <c:v>9.1247798669005457E-3</c:v>
                  </c:pt>
                  <c:pt idx="63">
                    <c:v>1.1503670155025694E-2</c:v>
                  </c:pt>
                  <c:pt idx="64">
                    <c:v>5.8411598218786275E-5</c:v>
                  </c:pt>
                  <c:pt idx="65">
                    <c:v>5.7063415685331811E-5</c:v>
                  </c:pt>
                  <c:pt idx="66">
                    <c:v>8.1845906281420837E-6</c:v>
                  </c:pt>
                  <c:pt idx="67">
                    <c:v>9.7732091608471059E-6</c:v>
                  </c:pt>
                  <c:pt idx="68">
                    <c:v>4.7465026782667713E-6</c:v>
                  </c:pt>
                  <c:pt idx="69">
                    <c:v>4.5036035011607173E-5</c:v>
                  </c:pt>
                  <c:pt idx="75">
                    <c:v>1.6810767151840395E-6</c:v>
                  </c:pt>
                  <c:pt idx="77">
                    <c:v>2.7189827040282482E-2</c:v>
                  </c:pt>
                  <c:pt idx="78">
                    <c:v>2.5068998792905729E-2</c:v>
                  </c:pt>
                  <c:pt idx="79">
                    <c:v>5.7377750716657372E-3</c:v>
                  </c:pt>
                  <c:pt idx="80">
                    <c:v>3.4316239002474499E-3</c:v>
                  </c:pt>
                  <c:pt idx="81">
                    <c:v>1.7076069009518241E-5</c:v>
                  </c:pt>
                  <c:pt idx="82">
                    <c:v>1.5821080319865322E-5</c:v>
                  </c:pt>
                  <c:pt idx="84">
                    <c:v>2.5682087574142056E-6</c:v>
                  </c:pt>
                  <c:pt idx="85">
                    <c:v>6.3307758152989726E-7</c:v>
                  </c:pt>
                  <c:pt idx="86">
                    <c:v>8.5837876933428154E-6</c:v>
                  </c:pt>
                  <c:pt idx="89">
                    <c:v>3.6591620681161459E-2</c:v>
                  </c:pt>
                  <c:pt idx="90">
                    <c:v>1.9509392948958693E-2</c:v>
                  </c:pt>
                  <c:pt idx="91">
                    <c:v>2.4828039509222615E-3</c:v>
                  </c:pt>
                  <c:pt idx="92">
                    <c:v>3.0078562599079746E-3</c:v>
                  </c:pt>
                  <c:pt idx="93">
                    <c:v>5.2793662887912728E-5</c:v>
                  </c:pt>
                  <c:pt idx="94">
                    <c:v>5.1371148381338954E-5</c:v>
                  </c:pt>
                  <c:pt idx="95">
                    <c:v>1.5118279557255936E-6</c:v>
                  </c:pt>
                  <c:pt idx="96">
                    <c:v>8.8808070109927061E-6</c:v>
                  </c:pt>
                  <c:pt idx="97">
                    <c:v>2.3696211017444244E-7</c:v>
                  </c:pt>
                  <c:pt idx="98">
                    <c:v>1.2610351083929519E-7</c:v>
                  </c:pt>
                  <c:pt idx="100">
                    <c:v>2.7453843760869599E-2</c:v>
                  </c:pt>
                  <c:pt idx="101">
                    <c:v>2.2720140728350234E-2</c:v>
                  </c:pt>
                  <c:pt idx="102">
                    <c:v>2.12983926663353E-3</c:v>
                  </c:pt>
                  <c:pt idx="103">
                    <c:v>2.3092693546368213E-3</c:v>
                  </c:pt>
                  <c:pt idx="104">
                    <c:v>3.3036402780874341E-5</c:v>
                  </c:pt>
                  <c:pt idx="105">
                    <c:v>3.0086091360384589E-5</c:v>
                  </c:pt>
                  <c:pt idx="106">
                    <c:v>5.0616807792687636E-6</c:v>
                  </c:pt>
                  <c:pt idx="107">
                    <c:v>3.5377903804010579E-5</c:v>
                  </c:pt>
                  <c:pt idx="108">
                    <c:v>3.6080406546460666E-6</c:v>
                  </c:pt>
                  <c:pt idx="109">
                    <c:v>1.4665927485800632E-7</c:v>
                  </c:pt>
                  <c:pt idx="111">
                    <c:v>3.0728936201333632E-2</c:v>
                  </c:pt>
                  <c:pt idx="112">
                    <c:v>2.2706361568570699E-2</c:v>
                  </c:pt>
                  <c:pt idx="113">
                    <c:v>2.4436675404343432E-3</c:v>
                  </c:pt>
                  <c:pt idx="114">
                    <c:v>2.1599114050654252E-3</c:v>
                  </c:pt>
                  <c:pt idx="115">
                    <c:v>8.3000784383451832E-6</c:v>
                  </c:pt>
                  <c:pt idx="116">
                    <c:v>6.713149861149501E-6</c:v>
                  </c:pt>
                  <c:pt idx="117">
                    <c:v>7.4160923341485604E-7</c:v>
                  </c:pt>
                  <c:pt idx="118">
                    <c:v>8.9522744881415413E-6</c:v>
                  </c:pt>
                  <c:pt idx="119">
                    <c:v>5.3070262950943266E-8</c:v>
                  </c:pt>
                  <c:pt idx="121">
                    <c:v>9.5388546393445517E-2</c:v>
                  </c:pt>
                  <c:pt idx="122">
                    <c:v>2.337651708548712E-2</c:v>
                  </c:pt>
                  <c:pt idx="123">
                    <c:v>2.2027504134383897E-3</c:v>
                  </c:pt>
                  <c:pt idx="124">
                    <c:v>1.9604036259562841E-3</c:v>
                  </c:pt>
                  <c:pt idx="125">
                    <c:v>2.6693995257646791E-5</c:v>
                  </c:pt>
                  <c:pt idx="126">
                    <c:v>2.9705525504769011E-5</c:v>
                  </c:pt>
                  <c:pt idx="127">
                    <c:v>1.6345336546632068E-6</c:v>
                  </c:pt>
                  <c:pt idx="128">
                    <c:v>1.4731219247691249E-5</c:v>
                  </c:pt>
                  <c:pt idx="129">
                    <c:v>8.2893981781470068E-8</c:v>
                  </c:pt>
                  <c:pt idx="130">
                    <c:v>8.2993956277681945E-8</c:v>
                  </c:pt>
                  <c:pt idx="132">
                    <c:v>2.478775899418572E-2</c:v>
                  </c:pt>
                  <c:pt idx="133">
                    <c:v>1.407679359709817E-2</c:v>
                  </c:pt>
                  <c:pt idx="134">
                    <c:v>1.6298446286149141E-3</c:v>
                  </c:pt>
                  <c:pt idx="135">
                    <c:v>1.2205189606969463E-3</c:v>
                  </c:pt>
                  <c:pt idx="136">
                    <c:v>6.2410497873119556E-5</c:v>
                  </c:pt>
                  <c:pt idx="137">
                    <c:v>6.1873976716542628E-5</c:v>
                  </c:pt>
                  <c:pt idx="138">
                    <c:v>1.2521935308817017E-6</c:v>
                  </c:pt>
                  <c:pt idx="139">
                    <c:v>1.1289165580356648E-5</c:v>
                  </c:pt>
                  <c:pt idx="140">
                    <c:v>3.5456804793176873E-8</c:v>
                  </c:pt>
                  <c:pt idx="142">
                    <c:v>1.7978692423142949E-2</c:v>
                  </c:pt>
                  <c:pt idx="143">
                    <c:v>2.4793304238603316E-2</c:v>
                  </c:pt>
                  <c:pt idx="144">
                    <c:v>6.4185335022424201E-3</c:v>
                  </c:pt>
                  <c:pt idx="145">
                    <c:v>4.551714713601958E-3</c:v>
                  </c:pt>
                  <c:pt idx="146">
                    <c:v>1.7173776911202652E-4</c:v>
                  </c:pt>
                  <c:pt idx="147">
                    <c:v>1.4625381636030379E-4</c:v>
                  </c:pt>
                  <c:pt idx="148">
                    <c:v>1.6667032891230719E-5</c:v>
                  </c:pt>
                  <c:pt idx="149">
                    <c:v>4.8801444143206936E-5</c:v>
                  </c:pt>
                  <c:pt idx="150">
                    <c:v>1.4926463453851785E-7</c:v>
                  </c:pt>
                  <c:pt idx="152">
                    <c:v>0.13314380582860322</c:v>
                  </c:pt>
                  <c:pt idx="153">
                    <c:v>2.9382417437692428E-2</c:v>
                  </c:pt>
                  <c:pt idx="154">
                    <c:v>2.5205122683355608E-2</c:v>
                  </c:pt>
                  <c:pt idx="155">
                    <c:v>1.4951685538001715E-2</c:v>
                  </c:pt>
                  <c:pt idx="156">
                    <c:v>9.0600940496384421E-3</c:v>
                  </c:pt>
                  <c:pt idx="157">
                    <c:v>3.1038626387645981E-4</c:v>
                  </c:pt>
                  <c:pt idx="158">
                    <c:v>2.6031887691325559E-5</c:v>
                  </c:pt>
                  <c:pt idx="159">
                    <c:v>8.7348485885778004E-6</c:v>
                  </c:pt>
                  <c:pt idx="160">
                    <c:v>7.9739713648036353E-5</c:v>
                  </c:pt>
                  <c:pt idx="161">
                    <c:v>4.4336520339125023E-7</c:v>
                  </c:pt>
                  <c:pt idx="162">
                    <c:v>2.6341059712553623E-6</c:v>
                  </c:pt>
                  <c:pt idx="163">
                    <c:v>3.6937215478664082E-6</c:v>
                  </c:pt>
                </c:numCache>
              </c:numRef>
            </c:plus>
            <c:minus>
              <c:numRef>
                <c:f>'Trapping data'!$F$7:$F$1151</c:f>
                <c:numCache>
                  <c:formatCode>General</c:formatCode>
                  <c:ptCount val="1145"/>
                  <c:pt idx="0">
                    <c:v>1.6017615263211594E-2</c:v>
                  </c:pt>
                  <c:pt idx="1">
                    <c:v>1.7649002944344662E-2</c:v>
                  </c:pt>
                  <c:pt idx="2">
                    <c:v>1.6852793960710929E-2</c:v>
                  </c:pt>
                  <c:pt idx="3">
                    <c:v>1.8831247601995105E-2</c:v>
                  </c:pt>
                  <c:pt idx="4">
                    <c:v>1.631124172127698E-2</c:v>
                  </c:pt>
                  <c:pt idx="5">
                    <c:v>1.5436367328243581E-2</c:v>
                  </c:pt>
                  <c:pt idx="6">
                    <c:v>8.9304298047012867E-3</c:v>
                  </c:pt>
                  <c:pt idx="7">
                    <c:v>6.6633177588933216E-3</c:v>
                  </c:pt>
                  <c:pt idx="8">
                    <c:v>2.6517170681519828E-3</c:v>
                  </c:pt>
                  <c:pt idx="9">
                    <c:v>1.3437549937582989E-3</c:v>
                  </c:pt>
                  <c:pt idx="10">
                    <c:v>2.3274489842716012E-4</c:v>
                  </c:pt>
                  <c:pt idx="11">
                    <c:v>1.4979896295341729E-4</c:v>
                  </c:pt>
                  <c:pt idx="12">
                    <c:v>3.3332310224000933E-5</c:v>
                  </c:pt>
                  <c:pt idx="13">
                    <c:v>3.6937305779806886E-5</c:v>
                  </c:pt>
                  <c:pt idx="14">
                    <c:v>2.8638951737327785E-5</c:v>
                  </c:pt>
                  <c:pt idx="18">
                    <c:v>5.9109752197140771E-2</c:v>
                  </c:pt>
                  <c:pt idx="19">
                    <c:v>5.4085153483481758E-2</c:v>
                  </c:pt>
                  <c:pt idx="20">
                    <c:v>5.6247779420843087E-2</c:v>
                  </c:pt>
                  <c:pt idx="21">
                    <c:v>5.9213935155762842E-2</c:v>
                  </c:pt>
                  <c:pt idx="22">
                    <c:v>6.3551686056281503E-2</c:v>
                  </c:pt>
                  <c:pt idx="23">
                    <c:v>4.3510805563573729E-2</c:v>
                  </c:pt>
                  <c:pt idx="24">
                    <c:v>4.1414707185486663E-2</c:v>
                  </c:pt>
                  <c:pt idx="25">
                    <c:v>3.4573068591978305E-2</c:v>
                  </c:pt>
                  <c:pt idx="26">
                    <c:v>3.7451013656239249E-2</c:v>
                  </c:pt>
                  <c:pt idx="27">
                    <c:v>3.5364411356071851E-2</c:v>
                  </c:pt>
                  <c:pt idx="28">
                    <c:v>3.3478775640490663E-2</c:v>
                  </c:pt>
                  <c:pt idx="29">
                    <c:v>2.5973421101910168E-2</c:v>
                  </c:pt>
                  <c:pt idx="30">
                    <c:v>1.3434614625437815E-2</c:v>
                  </c:pt>
                  <c:pt idx="31">
                    <c:v>1.2118646291214966E-2</c:v>
                  </c:pt>
                  <c:pt idx="32">
                    <c:v>5.8792233769215489E-3</c:v>
                  </c:pt>
                  <c:pt idx="33">
                    <c:v>2.2569186373472909E-3</c:v>
                  </c:pt>
                  <c:pt idx="34">
                    <c:v>8.8856263715359385E-4</c:v>
                  </c:pt>
                  <c:pt idx="35">
                    <c:v>2.906108630381749E-4</c:v>
                  </c:pt>
                  <c:pt idx="36">
                    <c:v>2.1837033515482952E-4</c:v>
                  </c:pt>
                  <c:pt idx="37">
                    <c:v>1.0615980421910444E-4</c:v>
                  </c:pt>
                  <c:pt idx="38">
                    <c:v>1.4576689122879816E-5</c:v>
                  </c:pt>
                  <c:pt idx="40">
                    <c:v>7.0766577189108625E-6</c:v>
                  </c:pt>
                  <c:pt idx="42">
                    <c:v>6.2197977781047063E-6</c:v>
                  </c:pt>
                  <c:pt idx="43">
                    <c:v>7.9335345957311323E-7</c:v>
                  </c:pt>
                  <c:pt idx="49">
                    <c:v>2.8240273793527549E-2</c:v>
                  </c:pt>
                  <c:pt idx="50">
                    <c:v>2.7918002159252817E-2</c:v>
                  </c:pt>
                  <c:pt idx="51">
                    <c:v>1.9533971310916762E-2</c:v>
                  </c:pt>
                  <c:pt idx="52">
                    <c:v>1.361883221398257E-2</c:v>
                  </c:pt>
                  <c:pt idx="53">
                    <c:v>1.2835510996478486E-2</c:v>
                  </c:pt>
                  <c:pt idx="54">
                    <c:v>1.7095430455241304E-5</c:v>
                  </c:pt>
                  <c:pt idx="55">
                    <c:v>1.5287167483651145E-5</c:v>
                  </c:pt>
                  <c:pt idx="56">
                    <c:v>7.9102519972156653E-6</c:v>
                  </c:pt>
                  <c:pt idx="57">
                    <c:v>9.5352147547101183E-6</c:v>
                  </c:pt>
                  <c:pt idx="58">
                    <c:v>9.2303628313423073E-6</c:v>
                  </c:pt>
                  <c:pt idx="59">
                    <c:v>2.7580524499378801E-7</c:v>
                  </c:pt>
                  <c:pt idx="61">
                    <c:v>2.3806149859715714E-2</c:v>
                  </c:pt>
                  <c:pt idx="62">
                    <c:v>9.1247798669005457E-3</c:v>
                  </c:pt>
                  <c:pt idx="63">
                    <c:v>1.1503670155025694E-2</c:v>
                  </c:pt>
                  <c:pt idx="64">
                    <c:v>5.8411598218786275E-5</c:v>
                  </c:pt>
                  <c:pt idx="65">
                    <c:v>5.7063415685331811E-5</c:v>
                  </c:pt>
                  <c:pt idx="66">
                    <c:v>8.1845906281420837E-6</c:v>
                  </c:pt>
                  <c:pt idx="67">
                    <c:v>9.7732091608471059E-6</c:v>
                  </c:pt>
                  <c:pt idx="68">
                    <c:v>4.7465026782667713E-6</c:v>
                  </c:pt>
                  <c:pt idx="69">
                    <c:v>4.3743165396966066E-5</c:v>
                  </c:pt>
                  <c:pt idx="75">
                    <c:v>1.6188092161465048E-6</c:v>
                  </c:pt>
                  <c:pt idx="77">
                    <c:v>2.7189827040282482E-2</c:v>
                  </c:pt>
                  <c:pt idx="78">
                    <c:v>2.5068998792905729E-2</c:v>
                  </c:pt>
                  <c:pt idx="79">
                    <c:v>5.7377750716657372E-3</c:v>
                  </c:pt>
                  <c:pt idx="80">
                    <c:v>3.4316239002474499E-3</c:v>
                  </c:pt>
                  <c:pt idx="81">
                    <c:v>1.7076069009518241E-5</c:v>
                  </c:pt>
                  <c:pt idx="82">
                    <c:v>1.5821080319865322E-5</c:v>
                  </c:pt>
                  <c:pt idx="84">
                    <c:v>2.5682087574142056E-6</c:v>
                  </c:pt>
                  <c:pt idx="85">
                    <c:v>6.3307758152989726E-7</c:v>
                  </c:pt>
                  <c:pt idx="86">
                    <c:v>8.4454594282576069E-6</c:v>
                  </c:pt>
                  <c:pt idx="89">
                    <c:v>3.6591620681161459E-2</c:v>
                  </c:pt>
                  <c:pt idx="90">
                    <c:v>1.9509392948958693E-2</c:v>
                  </c:pt>
                  <c:pt idx="91">
                    <c:v>2.4828039509222615E-3</c:v>
                  </c:pt>
                  <c:pt idx="92">
                    <c:v>3.0078562599079746E-3</c:v>
                  </c:pt>
                  <c:pt idx="93">
                    <c:v>5.2793662887912728E-5</c:v>
                  </c:pt>
                  <c:pt idx="94">
                    <c:v>5.1371148381338954E-5</c:v>
                  </c:pt>
                  <c:pt idx="95">
                    <c:v>1.5118279557255936E-6</c:v>
                  </c:pt>
                  <c:pt idx="96">
                    <c:v>8.5997741412513116E-6</c:v>
                  </c:pt>
                  <c:pt idx="97">
                    <c:v>2.1843772722230319E-7</c:v>
                  </c:pt>
                  <c:pt idx="98">
                    <c:v>1.1463877563941481E-7</c:v>
                  </c:pt>
                  <c:pt idx="100">
                    <c:v>2.7453843760869599E-2</c:v>
                  </c:pt>
                  <c:pt idx="101">
                    <c:v>2.2720140728350234E-2</c:v>
                  </c:pt>
                  <c:pt idx="102">
                    <c:v>2.12983926663353E-3</c:v>
                  </c:pt>
                  <c:pt idx="103">
                    <c:v>2.3092693546368213E-3</c:v>
                  </c:pt>
                  <c:pt idx="104">
                    <c:v>3.3036402780874341E-5</c:v>
                  </c:pt>
                  <c:pt idx="105">
                    <c:v>3.0086091360384589E-5</c:v>
                  </c:pt>
                  <c:pt idx="106">
                    <c:v>5.0616807792687636E-6</c:v>
                  </c:pt>
                  <c:pt idx="107">
                    <c:v>3.4739537526419101E-5</c:v>
                  </c:pt>
                  <c:pt idx="108">
                    <c:v>3.3720535020214706E-6</c:v>
                  </c:pt>
                  <c:pt idx="109">
                    <c:v>1.3360796270694369E-7</c:v>
                  </c:pt>
                  <c:pt idx="111">
                    <c:v>3.0728936201333632E-2</c:v>
                  </c:pt>
                  <c:pt idx="112">
                    <c:v>2.2706361568570699E-2</c:v>
                  </c:pt>
                  <c:pt idx="113">
                    <c:v>2.4436675404343432E-3</c:v>
                  </c:pt>
                  <c:pt idx="114">
                    <c:v>2.1599114050654252E-3</c:v>
                  </c:pt>
                  <c:pt idx="115">
                    <c:v>8.3000784383451832E-6</c:v>
                  </c:pt>
                  <c:pt idx="116">
                    <c:v>6.713149861149501E-6</c:v>
                  </c:pt>
                  <c:pt idx="117">
                    <c:v>7.4160923341485604E-7</c:v>
                  </c:pt>
                  <c:pt idx="118">
                    <c:v>8.7574904887403295E-6</c:v>
                  </c:pt>
                  <c:pt idx="119">
                    <c:v>4.8121496823625268E-8</c:v>
                  </c:pt>
                  <c:pt idx="121">
                    <c:v>9.5388546393445517E-2</c:v>
                  </c:pt>
                  <c:pt idx="122">
                    <c:v>2.337651708548712E-2</c:v>
                  </c:pt>
                  <c:pt idx="123">
                    <c:v>2.2027504134383897E-3</c:v>
                  </c:pt>
                  <c:pt idx="124">
                    <c:v>1.9604036259562841E-3</c:v>
                  </c:pt>
                  <c:pt idx="125">
                    <c:v>2.6693995257646791E-5</c:v>
                  </c:pt>
                  <c:pt idx="126">
                    <c:v>2.9705525504769011E-5</c:v>
                  </c:pt>
                  <c:pt idx="127">
                    <c:v>1.6345336546632068E-6</c:v>
                  </c:pt>
                  <c:pt idx="128">
                    <c:v>1.4321564629699199E-5</c:v>
                  </c:pt>
                  <c:pt idx="129">
                    <c:v>7.2583952270674058E-8</c:v>
                  </c:pt>
                  <c:pt idx="130">
                    <c:v>7.1251847407796226E-8</c:v>
                  </c:pt>
                  <c:pt idx="132">
                    <c:v>2.478775899418572E-2</c:v>
                  </c:pt>
                  <c:pt idx="133">
                    <c:v>1.407679359709817E-2</c:v>
                  </c:pt>
                  <c:pt idx="134">
                    <c:v>1.6298446286149141E-3</c:v>
                  </c:pt>
                  <c:pt idx="135">
                    <c:v>1.2205189606969463E-3</c:v>
                  </c:pt>
                  <c:pt idx="136">
                    <c:v>6.2410497873119556E-5</c:v>
                  </c:pt>
                  <c:pt idx="137">
                    <c:v>6.1873976716542628E-5</c:v>
                  </c:pt>
                  <c:pt idx="138">
                    <c:v>1.2521935308817017E-6</c:v>
                  </c:pt>
                  <c:pt idx="139">
                    <c:v>1.09071980377886E-5</c:v>
                  </c:pt>
                  <c:pt idx="140">
                    <c:v>3.0427292887362971E-8</c:v>
                  </c:pt>
                  <c:pt idx="142">
                    <c:v>1.7978692423142949E-2</c:v>
                  </c:pt>
                  <c:pt idx="143">
                    <c:v>2.4793304238603316E-2</c:v>
                  </c:pt>
                  <c:pt idx="144">
                    <c:v>6.4185335022424201E-3</c:v>
                  </c:pt>
                  <c:pt idx="145">
                    <c:v>4.551714713601958E-3</c:v>
                  </c:pt>
                  <c:pt idx="146">
                    <c:v>1.7173776911202652E-4</c:v>
                  </c:pt>
                  <c:pt idx="147">
                    <c:v>1.4625381636030379E-4</c:v>
                  </c:pt>
                  <c:pt idx="148">
                    <c:v>1.6667032891230719E-5</c:v>
                  </c:pt>
                  <c:pt idx="149">
                    <c:v>4.668771873499619E-5</c:v>
                  </c:pt>
                  <c:pt idx="150">
                    <c:v>1.3293921327032673E-7</c:v>
                  </c:pt>
                  <c:pt idx="152">
                    <c:v>0.13314380582860322</c:v>
                  </c:pt>
                  <c:pt idx="153">
                    <c:v>2.9382417437692428E-2</c:v>
                  </c:pt>
                  <c:pt idx="154">
                    <c:v>2.5205122683355608E-2</c:v>
                  </c:pt>
                  <c:pt idx="155">
                    <c:v>1.4951685538001715E-2</c:v>
                  </c:pt>
                  <c:pt idx="156">
                    <c:v>9.0600940496384421E-3</c:v>
                  </c:pt>
                  <c:pt idx="157">
                    <c:v>3.1038626387645981E-4</c:v>
                  </c:pt>
                  <c:pt idx="158">
                    <c:v>2.6031887691325559E-5</c:v>
                  </c:pt>
                  <c:pt idx="159">
                    <c:v>8.7348485885778004E-6</c:v>
                  </c:pt>
                  <c:pt idx="160">
                    <c:v>7.6504302637761827E-5</c:v>
                  </c:pt>
                  <c:pt idx="161">
                    <c:v>3.8385352401422852E-7</c:v>
                  </c:pt>
                  <c:pt idx="162">
                    <c:v>2.4456404424139279E-6</c:v>
                  </c:pt>
                  <c:pt idx="163">
                    <c:v>3.1701652320228748E-6</c:v>
                  </c:pt>
                </c:numCache>
              </c:numRef>
            </c:minus>
          </c:errBars>
          <c:xVal>
            <c:strRef>
              <c:f>'Trapping data'!$A$7:$A$891</c:f>
              <c:strCache>
                <c:ptCount val="164"/>
                <c:pt idx="0">
                  <c:v>0.000E+00</c:v>
                </c:pt>
                <c:pt idx="1">
                  <c:v>5.000E-09</c:v>
                </c:pt>
                <c:pt idx="2">
                  <c:v>1.000E-08</c:v>
                </c:pt>
                <c:pt idx="3">
                  <c:v>2.500E-08</c:v>
                </c:pt>
                <c:pt idx="4">
                  <c:v>5.000E-08</c:v>
                </c:pt>
                <c:pt idx="5">
                  <c:v>1.500E-07</c:v>
                </c:pt>
                <c:pt idx="6">
                  <c:v>5.000E-07</c:v>
                </c:pt>
                <c:pt idx="7">
                  <c:v>5.000E-07</c:v>
                </c:pt>
                <c:pt idx="8">
                  <c:v>1.000E-06</c:v>
                </c:pt>
                <c:pt idx="9">
                  <c:v>1.500E-06</c:v>
                </c:pt>
                <c:pt idx="10">
                  <c:v>4.000E-06</c:v>
                </c:pt>
                <c:pt idx="11">
                  <c:v>4.000E-06</c:v>
                </c:pt>
                <c:pt idx="12">
                  <c:v>8.000E-06</c:v>
                </c:pt>
                <c:pt idx="13">
                  <c:v>1.600E-05</c:v>
                </c:pt>
                <c:pt idx="14">
                  <c:v>1.600E-05</c:v>
                </c:pt>
                <c:pt idx="15">
                  <c:v>3.200E-05</c:v>
                </c:pt>
                <c:pt idx="16">
                  <c:v>6.400E-05</c:v>
                </c:pt>
                <c:pt idx="17">
                  <c:v>Experiment two from spreadsheeet: photostop attempt with higher dissociation laser power repeat </c:v>
                </c:pt>
                <c:pt idx="18">
                  <c:v>1.000E-09</c:v>
                </c:pt>
                <c:pt idx="19">
                  <c:v>5.000E-09</c:v>
                </c:pt>
                <c:pt idx="20">
                  <c:v>1.000E-08</c:v>
                </c:pt>
                <c:pt idx="21">
                  <c:v>1.500E-08</c:v>
                </c:pt>
                <c:pt idx="22">
                  <c:v>2.500E-08</c:v>
                </c:pt>
                <c:pt idx="23">
                  <c:v>4.000E-08</c:v>
                </c:pt>
                <c:pt idx="24">
                  <c:v>8.000E-08</c:v>
                </c:pt>
                <c:pt idx="25">
                  <c:v>1.500E-07</c:v>
                </c:pt>
                <c:pt idx="26">
                  <c:v>2.500E-07</c:v>
                </c:pt>
                <c:pt idx="27">
                  <c:v>4.000E-07</c:v>
                </c:pt>
                <c:pt idx="28">
                  <c:v>6.000E-07</c:v>
                </c:pt>
                <c:pt idx="29">
                  <c:v>9.000E-07</c:v>
                </c:pt>
                <c:pt idx="30">
                  <c:v>9.000E-07</c:v>
                </c:pt>
                <c:pt idx="31">
                  <c:v>1.000E-06</c:v>
                </c:pt>
                <c:pt idx="32">
                  <c:v>1.500E-06</c:v>
                </c:pt>
                <c:pt idx="33">
                  <c:v>2.500E-06</c:v>
                </c:pt>
                <c:pt idx="34">
                  <c:v>4.000E-06</c:v>
                </c:pt>
                <c:pt idx="35">
                  <c:v>6.000E-06</c:v>
                </c:pt>
                <c:pt idx="36">
                  <c:v>6.000E-06</c:v>
                </c:pt>
                <c:pt idx="37">
                  <c:v>9.000E-06</c:v>
                </c:pt>
                <c:pt idx="38">
                  <c:v>1.300E-05</c:v>
                </c:pt>
                <c:pt idx="39">
                  <c:v>2.000E-05</c:v>
                </c:pt>
                <c:pt idx="40">
                  <c:v>1.300E-05</c:v>
                </c:pt>
                <c:pt idx="41">
                  <c:v>1.800E-05</c:v>
                </c:pt>
                <c:pt idx="42">
                  <c:v>3.000E-05</c:v>
                </c:pt>
                <c:pt idx="43">
                  <c:v>5.000E-05</c:v>
                </c:pt>
                <c:pt idx="44">
                  <c:v>5.000E-05</c:v>
                </c:pt>
                <c:pt idx="45">
                  <c:v>3.000E-04</c:v>
                </c:pt>
                <c:pt idx="46">
                  <c:v>3.000E-03</c:v>
                </c:pt>
                <c:pt idx="47">
                  <c:v>5.000E-03</c:v>
                </c:pt>
                <c:pt idx="48">
                  <c:v>Experiment three from spreadsheeet: photostop attempt with higher dissociation laser power repeat 3 </c:v>
                </c:pt>
                <c:pt idx="49">
                  <c:v>0.000E+00</c:v>
                </c:pt>
                <c:pt idx="50">
                  <c:v>1.000E-07</c:v>
                </c:pt>
                <c:pt idx="51">
                  <c:v>5.000E-07</c:v>
                </c:pt>
                <c:pt idx="52">
                  <c:v>1.000E-06</c:v>
                </c:pt>
                <c:pt idx="53">
                  <c:v>1.000E-06</c:v>
                </c:pt>
                <c:pt idx="54">
                  <c:v>1.500E-05</c:v>
                </c:pt>
                <c:pt idx="55">
                  <c:v>1.500E-05</c:v>
                </c:pt>
                <c:pt idx="56">
                  <c:v>1.500E-04</c:v>
                </c:pt>
                <c:pt idx="57">
                  <c:v>1.500E-04</c:v>
                </c:pt>
                <c:pt idx="58">
                  <c:v>2.000E-04</c:v>
                </c:pt>
                <c:pt idx="59">
                  <c:v>5.000E-03</c:v>
                </c:pt>
                <c:pt idx="60">
                  <c:v>Experiment four from spreadsheeet: photostop attempt with higher dissociation laser power repeat 4 </c:v>
                </c:pt>
                <c:pt idx="61">
                  <c:v>5.000E-09</c:v>
                </c:pt>
                <c:pt idx="62">
                  <c:v>1.000E-06</c:v>
                </c:pt>
                <c:pt idx="63">
                  <c:v>1.000E-06</c:v>
                </c:pt>
                <c:pt idx="64">
                  <c:v>1.000E-05</c:v>
                </c:pt>
                <c:pt idx="65">
                  <c:v>1.000E-05</c:v>
                </c:pt>
                <c:pt idx="66">
                  <c:v>1.000E-04</c:v>
                </c:pt>
                <c:pt idx="67">
                  <c:v>1.000E-04</c:v>
                </c:pt>
                <c:pt idx="68">
                  <c:v>1.700E-04</c:v>
                </c:pt>
                <c:pt idx="69">
                  <c:v>1.700E-04</c:v>
                </c:pt>
                <c:pt idx="70">
                  <c:v>4.000E-03</c:v>
                </c:pt>
                <c:pt idx="71">
                  <c:v>7.000E-03</c:v>
                </c:pt>
                <c:pt idx="72">
                  <c:v>1.800E-04</c:v>
                </c:pt>
                <c:pt idx="73">
                  <c:v>1.600E-04</c:v>
                </c:pt>
                <c:pt idx="74">
                  <c:v>2.800E-04</c:v>
                </c:pt>
                <c:pt idx="75">
                  <c:v>2.800E-03</c:v>
                </c:pt>
                <c:pt idx="76">
                  <c:v>Experiment five from spreadsheeet: photostop attempt with higher dissociation laser power repeat 5</c:v>
                </c:pt>
                <c:pt idx="77">
                  <c:v>1.000E-09</c:v>
                </c:pt>
                <c:pt idx="78">
                  <c:v>1.000E-07</c:v>
                </c:pt>
                <c:pt idx="79">
                  <c:v>1.500E-06</c:v>
                </c:pt>
                <c:pt idx="80">
                  <c:v>1.500E-06</c:v>
                </c:pt>
                <c:pt idx="81">
                  <c:v>1.200E-05</c:v>
                </c:pt>
                <c:pt idx="82">
                  <c:v>1.200E-05</c:v>
                </c:pt>
                <c:pt idx="83">
                  <c:v>1.200E-04</c:v>
                </c:pt>
                <c:pt idx="84">
                  <c:v>1.300E-04</c:v>
                </c:pt>
                <c:pt idx="85">
                  <c:v>1.450E-04</c:v>
                </c:pt>
                <c:pt idx="86">
                  <c:v>1.450E-04</c:v>
                </c:pt>
                <c:pt idx="87">
                  <c:v>7.000E-03</c:v>
                </c:pt>
                <c:pt idx="88">
                  <c:v>Experiment six from spreadsheeet: photostop attempt with higher dissociation laser power repeat 6</c:v>
                </c:pt>
                <c:pt idx="89">
                  <c:v>1.000E-08</c:v>
                </c:pt>
                <c:pt idx="90">
                  <c:v>3.000E-07</c:v>
                </c:pt>
                <c:pt idx="91">
                  <c:v>2.200E-06</c:v>
                </c:pt>
                <c:pt idx="92">
                  <c:v>2.200E-06</c:v>
                </c:pt>
                <c:pt idx="93">
                  <c:v>1.300E-05</c:v>
                </c:pt>
                <c:pt idx="94">
                  <c:v>1.300E-05</c:v>
                </c:pt>
                <c:pt idx="95">
                  <c:v>1.350E-04</c:v>
                </c:pt>
                <c:pt idx="96">
                  <c:v>1.350E-04</c:v>
                </c:pt>
                <c:pt idx="97">
                  <c:v>1.100E-02</c:v>
                </c:pt>
                <c:pt idx="98">
                  <c:v>1.700E-02</c:v>
                </c:pt>
                <c:pt idx="99">
                  <c:v>Experiment seven from spreadsheeet: photostop attempt with higher dissociation laser power repeat 7 </c:v>
                </c:pt>
                <c:pt idx="100">
                  <c:v>8.000E-09</c:v>
                </c:pt>
                <c:pt idx="101">
                  <c:v>3.200E-07</c:v>
                </c:pt>
                <c:pt idx="102">
                  <c:v>2.600E-06</c:v>
                </c:pt>
                <c:pt idx="103">
                  <c:v>2.600E-06</c:v>
                </c:pt>
                <c:pt idx="104">
                  <c:v>1.450E-05</c:v>
                </c:pt>
                <c:pt idx="105">
                  <c:v>1.450E-05</c:v>
                </c:pt>
                <c:pt idx="106">
                  <c:v>1.190E-04</c:v>
                </c:pt>
                <c:pt idx="107">
                  <c:v>1.190E-04</c:v>
                </c:pt>
                <c:pt idx="108">
                  <c:v>1.190E-03</c:v>
                </c:pt>
                <c:pt idx="109">
                  <c:v>2.850E-02</c:v>
                </c:pt>
                <c:pt idx="110">
                  <c:v>Experiment eight from spreadsheeet: photostop attempt with higher dissociation laser power repeat 8</c:v>
                </c:pt>
                <c:pt idx="111">
                  <c:v>7.000E-09</c:v>
                </c:pt>
                <c:pt idx="112">
                  <c:v>3.000E-07</c:v>
                </c:pt>
                <c:pt idx="113">
                  <c:v>2.200E-06</c:v>
                </c:pt>
                <c:pt idx="114">
                  <c:v>2.200E-06</c:v>
                </c:pt>
                <c:pt idx="115">
                  <c:v>1.280E-05</c:v>
                </c:pt>
                <c:pt idx="116">
                  <c:v>1.280E-05</c:v>
                </c:pt>
                <c:pt idx="117">
                  <c:v>1.280E-04</c:v>
                </c:pt>
                <c:pt idx="118">
                  <c:v>1.350E-04</c:v>
                </c:pt>
                <c:pt idx="119">
                  <c:v>5.180E-02</c:v>
                </c:pt>
                <c:pt idx="120">
                  <c:v>Experiment nine from spreadsheeet: photostop attempt with higher dissociation laser power repeat 9</c:v>
                </c:pt>
                <c:pt idx="121">
                  <c:v>4.00E-09</c:v>
                </c:pt>
                <c:pt idx="122">
                  <c:v>4.52E-07</c:v>
                </c:pt>
                <c:pt idx="123">
                  <c:v>2.90E-06</c:v>
                </c:pt>
                <c:pt idx="124">
                  <c:v>2.90E-06</c:v>
                </c:pt>
                <c:pt idx="125">
                  <c:v>1.50E-05</c:v>
                </c:pt>
                <c:pt idx="126">
                  <c:v>1.50E-05</c:v>
                </c:pt>
                <c:pt idx="127">
                  <c:v>1.83E-04</c:v>
                </c:pt>
                <c:pt idx="128">
                  <c:v>1.83E-04</c:v>
                </c:pt>
                <c:pt idx="129">
                  <c:v>6.66E-02</c:v>
                </c:pt>
                <c:pt idx="130">
                  <c:v>7.51E-02</c:v>
                </c:pt>
                <c:pt idx="131">
                  <c:v>Experiment ten from spreadsheeet: photostop attempt with higher dissociation laser power repeat 10</c:v>
                </c:pt>
                <c:pt idx="132">
                  <c:v>1.00E-08</c:v>
                </c:pt>
                <c:pt idx="133">
                  <c:v>6.20E-07</c:v>
                </c:pt>
                <c:pt idx="134">
                  <c:v>3.80E-06</c:v>
                </c:pt>
                <c:pt idx="135">
                  <c:v>3.80E-06</c:v>
                </c:pt>
                <c:pt idx="136">
                  <c:v>1.41E-05</c:v>
                </c:pt>
                <c:pt idx="137">
                  <c:v>1.41E-05</c:v>
                </c:pt>
                <c:pt idx="138">
                  <c:v>1.37E-04</c:v>
                </c:pt>
                <c:pt idx="139">
                  <c:v>1.37E-04</c:v>
                </c:pt>
                <c:pt idx="140">
                  <c:v>8.00E-02</c:v>
                </c:pt>
                <c:pt idx="141">
                  <c:v>Experiment eleven from spreadsheeet: photostop attempt with higher dissociation laser power repeat 11 </c:v>
                </c:pt>
                <c:pt idx="142">
                  <c:v>5.00E-09</c:v>
                </c:pt>
                <c:pt idx="143">
                  <c:v>3.00E-07</c:v>
                </c:pt>
                <c:pt idx="144">
                  <c:v>2.70E-06</c:v>
                </c:pt>
                <c:pt idx="145">
                  <c:v>2.70E-06</c:v>
                </c:pt>
                <c:pt idx="146">
                  <c:v>1.45E-05</c:v>
                </c:pt>
                <c:pt idx="147">
                  <c:v>1.450E-05</c:v>
                </c:pt>
                <c:pt idx="148">
                  <c:v>1.280E-04</c:v>
                </c:pt>
                <c:pt idx="149">
                  <c:v>1.280E-04</c:v>
                </c:pt>
                <c:pt idx="150">
                  <c:v>3.900E-02</c:v>
                </c:pt>
                <c:pt idx="151">
                  <c:v>Experiment twelve from spreadsheeet: photostop attempt with higher dissociation laser power repeat 12</c:v>
                </c:pt>
                <c:pt idx="152">
                  <c:v>1.000E-09</c:v>
                </c:pt>
                <c:pt idx="153">
                  <c:v>1.000E-08</c:v>
                </c:pt>
                <c:pt idx="154">
                  <c:v>1.000E-07</c:v>
                </c:pt>
                <c:pt idx="155">
                  <c:v>1.000E-06</c:v>
                </c:pt>
                <c:pt idx="156">
                  <c:v>1.000E-06</c:v>
                </c:pt>
                <c:pt idx="157">
                  <c:v>5.000E-06</c:v>
                </c:pt>
                <c:pt idx="158">
                  <c:v>1.000E-05</c:v>
                </c:pt>
                <c:pt idx="159">
                  <c:v>1.100E-04</c:v>
                </c:pt>
                <c:pt idx="160">
                  <c:v>1.110E-04</c:v>
                </c:pt>
                <c:pt idx="161">
                  <c:v>2.300E-02</c:v>
                </c:pt>
                <c:pt idx="162">
                  <c:v>6.50E-04</c:v>
                </c:pt>
                <c:pt idx="163">
                  <c:v>9.50E-04</c:v>
                </c:pt>
              </c:strCache>
            </c:strRef>
          </c:xVal>
          <c:yVal>
            <c:numRef>
              <c:f>'Trapping data'!$D$7:$D$891</c:f>
              <c:numCache>
                <c:formatCode>0.000E+00</c:formatCode>
                <c:ptCount val="885"/>
                <c:pt idx="0">
                  <c:v>0.82531441757625235</c:v>
                </c:pt>
                <c:pt idx="1">
                  <c:v>0.87069160782401067</c:v>
                </c:pt>
                <c:pt idx="2">
                  <c:v>0.86718570768392855</c:v>
                </c:pt>
                <c:pt idx="3">
                  <c:v>0.95144405665880705</c:v>
                </c:pt>
                <c:pt idx="4">
                  <c:v>0.83163421167539631</c:v>
                </c:pt>
                <c:pt idx="5">
                  <c:v>0.77617852225079531</c:v>
                </c:pt>
                <c:pt idx="6">
                  <c:v>0.46312218683467771</c:v>
                </c:pt>
                <c:pt idx="7">
                  <c:v>0.47010599993089924</c:v>
                </c:pt>
                <c:pt idx="8">
                  <c:v>0.18593354587673389</c:v>
                </c:pt>
                <c:pt idx="9">
                  <c:v>9.1970824480007485E-2</c:v>
                </c:pt>
                <c:pt idx="10">
                  <c:v>1.4533704809949836E-2</c:v>
                </c:pt>
                <c:pt idx="11">
                  <c:v>1.4543490189913109E-2</c:v>
                </c:pt>
                <c:pt idx="12">
                  <c:v>3.0031368919908649E-3</c:v>
                </c:pt>
                <c:pt idx="13">
                  <c:v>2.8022967184783546E-3</c:v>
                </c:pt>
                <c:pt idx="14">
                  <c:v>2.7999528194666925E-3</c:v>
                </c:pt>
                <c:pt idx="18">
                  <c:v>0.84310163961294038</c:v>
                </c:pt>
                <c:pt idx="19">
                  <c:v>0.86588190117007457</c:v>
                </c:pt>
                <c:pt idx="20">
                  <c:v>0.94472993966749264</c:v>
                </c:pt>
                <c:pt idx="21">
                  <c:v>0.92265526324390601</c:v>
                </c:pt>
                <c:pt idx="22">
                  <c:v>0.86936100611644651</c:v>
                </c:pt>
                <c:pt idx="23">
                  <c:v>0.63649300720253088</c:v>
                </c:pt>
                <c:pt idx="24">
                  <c:v>0.5754194248512956</c:v>
                </c:pt>
                <c:pt idx="25">
                  <c:v>0.52156657324804268</c:v>
                </c:pt>
                <c:pt idx="26">
                  <c:v>0.54543108031351173</c:v>
                </c:pt>
                <c:pt idx="27">
                  <c:v>0.50765235257623031</c:v>
                </c:pt>
                <c:pt idx="28">
                  <c:v>0.46550563455558269</c:v>
                </c:pt>
                <c:pt idx="29">
                  <c:v>0.38555602445528486</c:v>
                </c:pt>
                <c:pt idx="30">
                  <c:v>0.38629703714780089</c:v>
                </c:pt>
                <c:pt idx="31">
                  <c:v>0.36299330757353282</c:v>
                </c:pt>
                <c:pt idx="32">
                  <c:v>0.17380697523532065</c:v>
                </c:pt>
                <c:pt idx="33">
                  <c:v>6.2782751779501586E-2</c:v>
                </c:pt>
                <c:pt idx="34">
                  <c:v>2.3902547083668506E-2</c:v>
                </c:pt>
                <c:pt idx="35">
                  <c:v>7.5868551456470647E-3</c:v>
                </c:pt>
                <c:pt idx="36">
                  <c:v>7.5810711079432897E-3</c:v>
                </c:pt>
                <c:pt idx="37">
                  <c:v>3.4889272348793657E-3</c:v>
                </c:pt>
                <c:pt idx="38">
                  <c:v>4.6520581975084002E-4</c:v>
                </c:pt>
                <c:pt idx="40">
                  <c:v>4.6571003764480252E-4</c:v>
                </c:pt>
                <c:pt idx="42">
                  <c:v>3.7199470196611013E-4</c:v>
                </c:pt>
                <c:pt idx="43">
                  <c:v>4.3640874661249097E-5</c:v>
                </c:pt>
                <c:pt idx="49">
                  <c:v>0.96175189115728299</c:v>
                </c:pt>
                <c:pt idx="50">
                  <c:v>0.92633067917506151</c:v>
                </c:pt>
                <c:pt idx="51">
                  <c:v>0.69627178774504306</c:v>
                </c:pt>
                <c:pt idx="52">
                  <c:v>0.44783547257570216</c:v>
                </c:pt>
                <c:pt idx="53">
                  <c:v>0.44831288637738093</c:v>
                </c:pt>
                <c:pt idx="54">
                  <c:v>7.9297017018803157E-4</c:v>
                </c:pt>
                <c:pt idx="55">
                  <c:v>7.9189292568915238E-4</c:v>
                </c:pt>
                <c:pt idx="56">
                  <c:v>2.278879129906972E-4</c:v>
                </c:pt>
                <c:pt idx="57">
                  <c:v>2.2772014749041728E-4</c:v>
                </c:pt>
                <c:pt idx="58">
                  <c:v>3.4460097893168763E-5</c:v>
                </c:pt>
                <c:pt idx="59">
                  <c:v>5.1386515987814351E-7</c:v>
                </c:pt>
                <c:pt idx="61">
                  <c:v>0.95908757357855889</c:v>
                </c:pt>
                <c:pt idx="62">
                  <c:v>0.35777017138455341</c:v>
                </c:pt>
                <c:pt idx="63">
                  <c:v>0.35739579354322043</c:v>
                </c:pt>
                <c:pt idx="64">
                  <c:v>2.4383056336814949E-3</c:v>
                </c:pt>
                <c:pt idx="65">
                  <c:v>2.4362392287646832E-3</c:v>
                </c:pt>
                <c:pt idx="66">
                  <c:v>3.1380506354006037E-4</c:v>
                </c:pt>
                <c:pt idx="67">
                  <c:v>3.1434664778895422E-4</c:v>
                </c:pt>
                <c:pt idx="68">
                  <c:v>6.9097220279743752E-5</c:v>
                </c:pt>
                <c:pt idx="69">
                  <c:v>6.919698372122242E-5</c:v>
                </c:pt>
                <c:pt idx="75">
                  <c:v>1.6503394029087167E-6</c:v>
                </c:pt>
                <c:pt idx="77">
                  <c:v>0.95542932931518887</c:v>
                </c:pt>
                <c:pt idx="78">
                  <c:v>0.8340721629967276</c:v>
                </c:pt>
                <c:pt idx="79">
                  <c:v>0.18483659990667095</c:v>
                </c:pt>
                <c:pt idx="80">
                  <c:v>0.18491430421121724</c:v>
                </c:pt>
                <c:pt idx="81">
                  <c:v>8.3086488547097037E-4</c:v>
                </c:pt>
                <c:pt idx="82">
                  <c:v>8.3126493054790128E-4</c:v>
                </c:pt>
                <c:pt idx="84">
                  <c:v>5.8394874845625112E-5</c:v>
                </c:pt>
                <c:pt idx="85">
                  <c:v>1.0012847605407089E-5</c:v>
                </c:pt>
                <c:pt idx="86">
                  <c:v>1.0000000000000001E-5</c:v>
                </c:pt>
                <c:pt idx="89">
                  <c:v>0.95865767600253238</c:v>
                </c:pt>
                <c:pt idx="90">
                  <c:v>0.60362874219979579</c:v>
                </c:pt>
                <c:pt idx="91">
                  <c:v>9.2706964347685342E-2</c:v>
                </c:pt>
                <c:pt idx="92">
                  <c:v>9.2739319063248254E-2</c:v>
                </c:pt>
                <c:pt idx="93">
                  <c:v>1.9248693631807312E-3</c:v>
                </c:pt>
                <c:pt idx="94">
                  <c:v>1.9273330951244737E-3</c:v>
                </c:pt>
                <c:pt idx="95">
                  <c:v>2.2387206336500912E-5</c:v>
                </c:pt>
                <c:pt idx="96">
                  <c:v>2.2399999999999999E-5</c:v>
                </c:pt>
                <c:pt idx="97">
                  <c:v>5.8218624291720028E-7</c:v>
                </c:pt>
                <c:pt idx="98">
                  <c:v>4.2850164032642577E-7</c:v>
                </c:pt>
                <c:pt idx="100">
                  <c:v>0.9590923940234396</c:v>
                </c:pt>
                <c:pt idx="101">
                  <c:v>0.70648160546102734</c:v>
                </c:pt>
                <c:pt idx="102">
                  <c:v>8.6214278824195814E-2</c:v>
                </c:pt>
                <c:pt idx="103">
                  <c:v>8.6157458137944593E-2</c:v>
                </c:pt>
                <c:pt idx="104">
                  <c:v>1.4331153310791153E-3</c:v>
                </c:pt>
                <c:pt idx="105">
                  <c:v>1.4325689759952633E-3</c:v>
                </c:pt>
                <c:pt idx="106">
                  <c:v>1.0217219167408026E-4</c:v>
                </c:pt>
                <c:pt idx="107" formatCode="0.00E+00">
                  <c:v>1.02E-4</c:v>
                </c:pt>
                <c:pt idx="108" formatCode="0.00E+00">
                  <c:v>3.827756633324864E-6</c:v>
                </c:pt>
                <c:pt idx="109" formatCode="0.00E+00">
                  <c:v>2.8738727817793066E-7</c:v>
                </c:pt>
                <c:pt idx="111">
                  <c:v>0.94037489281849262</c:v>
                </c:pt>
                <c:pt idx="112">
                  <c:v>0.70121689050437797</c:v>
                </c:pt>
                <c:pt idx="113">
                  <c:v>0.11992470811667026</c:v>
                </c:pt>
                <c:pt idx="114">
                  <c:v>0.11989978158288277</c:v>
                </c:pt>
                <c:pt idx="115">
                  <c:v>4.6301858538865627E-4</c:v>
                </c:pt>
                <c:pt idx="116">
                  <c:v>4.632544287724568E-4</c:v>
                </c:pt>
                <c:pt idx="117">
                  <c:v>1.53765926322451E-5</c:v>
                </c:pt>
                <c:pt idx="118" formatCode="0.00E+00">
                  <c:v>1.5400000000000002E-5</c:v>
                </c:pt>
                <c:pt idx="119" formatCode="0.00E+00">
                  <c:v>1.0831718689659831E-7</c:v>
                </c:pt>
                <c:pt idx="121">
                  <c:v>0.92771620480475936</c:v>
                </c:pt>
                <c:pt idx="122">
                  <c:v>0.67982026663740946</c:v>
                </c:pt>
                <c:pt idx="123">
                  <c:v>7.869448334529186E-2</c:v>
                </c:pt>
                <c:pt idx="124">
                  <c:v>7.8653897337935499E-2</c:v>
                </c:pt>
                <c:pt idx="125">
                  <c:v>1.4860210055267569E-3</c:v>
                </c:pt>
                <c:pt idx="126">
                  <c:v>1.4867298293177776E-3</c:v>
                </c:pt>
                <c:pt idx="127">
                  <c:v>1.5554606518818707E-5</c:v>
                </c:pt>
                <c:pt idx="128" formatCode="0.00E+00">
                  <c:v>1.5500000000000001E-5</c:v>
                </c:pt>
                <c:pt idx="129" formatCode="0.00E+00">
                  <c:v>1.1381140090624547E-7</c:v>
                </c:pt>
                <c:pt idx="130" formatCode="0.00E+00">
                  <c:v>1.5785701860065724E-7</c:v>
                </c:pt>
                <c:pt idx="132" formatCode="0.00E+00">
                  <c:v>0.94455769296677206</c:v>
                </c:pt>
                <c:pt idx="133">
                  <c:v>0.5468889566264995</c:v>
                </c:pt>
                <c:pt idx="134">
                  <c:v>4.7551028958768643E-2</c:v>
                </c:pt>
                <c:pt idx="135">
                  <c:v>4.7548362481222899E-2</c:v>
                </c:pt>
                <c:pt idx="136">
                  <c:v>2.6813377796937434E-3</c:v>
                </c:pt>
                <c:pt idx="137">
                  <c:v>2.6802530533788444E-3</c:v>
                </c:pt>
                <c:pt idx="138">
                  <c:v>1.2532232040092877E-5</c:v>
                </c:pt>
                <c:pt idx="139">
                  <c:v>1.2500000000000001E-5</c:v>
                </c:pt>
                <c:pt idx="140">
                  <c:v>7.4190406391138634E-8</c:v>
                </c:pt>
                <c:pt idx="142">
                  <c:v>0.66550449535812572</c:v>
                </c:pt>
                <c:pt idx="143">
                  <c:v>0.88315039483762769</c:v>
                </c:pt>
                <c:pt idx="144">
                  <c:v>0.22331773188082527</c:v>
                </c:pt>
                <c:pt idx="145">
                  <c:v>0.22361135611266006</c:v>
                </c:pt>
                <c:pt idx="146">
                  <c:v>6.4756985754167318E-3</c:v>
                </c:pt>
                <c:pt idx="147">
                  <c:v>6.4799523327522153E-3</c:v>
                </c:pt>
                <c:pt idx="148">
                  <c:v>1.8733192950105346E-4</c:v>
                </c:pt>
                <c:pt idx="149">
                  <c:v>1.8699999999999999E-4</c:v>
                </c:pt>
                <c:pt idx="150">
                  <c:v>1.8347662427778237E-7</c:v>
                </c:pt>
                <c:pt idx="152">
                  <c:v>0.9472666820180079</c:v>
                </c:pt>
                <c:pt idx="153">
                  <c:v>0.92866794815666709</c:v>
                </c:pt>
                <c:pt idx="154">
                  <c:v>0.88254080577672245</c:v>
                </c:pt>
                <c:pt idx="155">
                  <c:v>0.42528474299383012</c:v>
                </c:pt>
                <c:pt idx="156">
                  <c:v>0.42495388416926871</c:v>
                </c:pt>
                <c:pt idx="157">
                  <c:v>1.873780161593832E-2</c:v>
                </c:pt>
                <c:pt idx="158">
                  <c:v>1.9080953824949832E-3</c:v>
                </c:pt>
                <c:pt idx="159">
                  <c:v>8.8409300138626612E-5</c:v>
                </c:pt>
                <c:pt idx="160">
                  <c:v>8.8499999999999996E-5</c:v>
                </c:pt>
                <c:pt idx="161">
                  <c:v>4.9728908158108766E-7</c:v>
                </c:pt>
                <c:pt idx="162">
                  <c:v>7.4412843779381489E-6</c:v>
                </c:pt>
                <c:pt idx="163">
                  <c:v>3.6767556498045348E-6</c:v>
                </c:pt>
              </c:numCache>
            </c:numRef>
          </c:yVal>
          <c:smooth val="0"/>
        </c:ser>
        <c:ser>
          <c:idx val="2"/>
          <c:order val="1"/>
          <c:tx>
            <c:strRef>
              <c:f>'Trapping data'!$I$5</c:f>
              <c:strCache>
                <c:ptCount val="1"/>
                <c:pt idx="0">
                  <c:v>DATA FOR FITTING TRAP LOSS</c:v>
                </c:pt>
              </c:strCache>
            </c:strRef>
          </c:tx>
          <c:spPr>
            <a:ln w="28575">
              <a:noFill/>
            </a:ln>
          </c:spPr>
          <c:trendline>
            <c:trendlineType val="exp"/>
            <c:dispRSqr val="1"/>
            <c:dispEq val="1"/>
            <c:trendlineLbl>
              <c:layout>
                <c:manualLayout>
                  <c:x val="-0.20925881056038576"/>
                  <c:y val="-0.14290243592158425"/>
                </c:manualLayout>
              </c:layout>
              <c:numFmt formatCode="General" sourceLinked="0"/>
            </c:trendlineLbl>
          </c:trendline>
          <c:xVal>
            <c:numRef>
              <c:f>'Trapping data'!$I$7:$I$21</c:f>
              <c:numCache>
                <c:formatCode>0.000E+00</c:formatCode>
                <c:ptCount val="15"/>
                <c:pt idx="0">
                  <c:v>2.8500000000000001E-2</c:v>
                </c:pt>
                <c:pt idx="1">
                  <c:v>1.7000000000000001E-2</c:v>
                </c:pt>
                <c:pt idx="3">
                  <c:v>1.0999999999999999E-2</c:v>
                </c:pt>
                <c:pt idx="4">
                  <c:v>5.0000000000000001E-3</c:v>
                </c:pt>
                <c:pt idx="5">
                  <c:v>5.1799999999999999E-2</c:v>
                </c:pt>
                <c:pt idx="6" formatCode="0.00E+00">
                  <c:v>6.6600000000000006E-2</c:v>
                </c:pt>
                <c:pt idx="7" formatCode="0.00E+00">
                  <c:v>7.51E-2</c:v>
                </c:pt>
                <c:pt idx="8" formatCode="0.00E+00">
                  <c:v>0.08</c:v>
                </c:pt>
                <c:pt idx="9" formatCode="0.00E+00">
                  <c:v>3.9E-2</c:v>
                </c:pt>
                <c:pt idx="10" formatCode="General">
                  <c:v>2.3E-2</c:v>
                </c:pt>
              </c:numCache>
            </c:numRef>
          </c:xVal>
          <c:yVal>
            <c:numRef>
              <c:f>'Trapping data'!$L$7:$L$21</c:f>
              <c:numCache>
                <c:formatCode>0.000E+00</c:formatCode>
                <c:ptCount val="15"/>
                <c:pt idx="0">
                  <c:v>2.8738727817793066E-7</c:v>
                </c:pt>
                <c:pt idx="1">
                  <c:v>4.2850164032642577E-7</c:v>
                </c:pt>
                <c:pt idx="3">
                  <c:v>5.8218624291720028E-7</c:v>
                </c:pt>
                <c:pt idx="4">
                  <c:v>5.1386515987814351E-7</c:v>
                </c:pt>
                <c:pt idx="5" formatCode="0.00E+00">
                  <c:v>1.0831718689659831E-7</c:v>
                </c:pt>
                <c:pt idx="6" formatCode="0.00E+00">
                  <c:v>1.1381140090624547E-7</c:v>
                </c:pt>
                <c:pt idx="7" formatCode="0.00E+00">
                  <c:v>1.5785701860065724E-7</c:v>
                </c:pt>
                <c:pt idx="8" formatCode="0.00E+00">
                  <c:v>7.4190406391138634E-8</c:v>
                </c:pt>
                <c:pt idx="9" formatCode="0.00E+00">
                  <c:v>1.8347662427778237E-7</c:v>
                </c:pt>
                <c:pt idx="10" formatCode="General">
                  <c:v>4.9728908158108766E-7</c:v>
                </c:pt>
              </c:numCache>
            </c:numRef>
          </c:yVal>
          <c:smooth val="0"/>
        </c:ser>
        <c:ser>
          <c:idx val="3"/>
          <c:order val="2"/>
          <c:tx>
            <c:v>Dennis simulation</c:v>
          </c:tx>
          <c:spPr>
            <a:ln w="28575">
              <a:noFill/>
            </a:ln>
          </c:spPr>
          <c:xVal>
            <c:numRef>
              <c:f>#REF!</c:f>
            </c:numRef>
          </c:xVal>
          <c:yVal>
            <c:numRef>
              <c:f>#REF!</c:f>
              <c:numCache>
                <c:formatCode>General</c:formatCode>
                <c:ptCount val="1"/>
                <c:pt idx="0">
                  <c:v>1</c:v>
                </c:pt>
              </c:numCache>
            </c:numRef>
          </c:yVal>
          <c:smooth val="0"/>
        </c:ser>
        <c:ser>
          <c:idx val="0"/>
          <c:order val="3"/>
          <c:tx>
            <c:v>No trap</c:v>
          </c:tx>
          <c:spPr>
            <a:ln w="28575">
              <a:noFill/>
            </a:ln>
          </c:spPr>
          <c:errBars>
            <c:errDir val="y"/>
            <c:errBarType val="both"/>
            <c:errValType val="cust"/>
            <c:noEndCap val="0"/>
            <c:plus>
              <c:numRef>
                <c:f>'Collated magnot data'!$L$12:$L$558</c:f>
                <c:numCache>
                  <c:formatCode>General</c:formatCode>
                  <c:ptCount val="547"/>
                  <c:pt idx="6">
                    <c:v>4.670500743321023E-3</c:v>
                  </c:pt>
                  <c:pt idx="15">
                    <c:v>0</c:v>
                  </c:pt>
                  <c:pt idx="24">
                    <c:v>0</c:v>
                  </c:pt>
                  <c:pt idx="33">
                    <c:v>0</c:v>
                  </c:pt>
                  <c:pt idx="41">
                    <c:v>0</c:v>
                  </c:pt>
                  <c:pt idx="50">
                    <c:v>2.9963123015727407E-2</c:v>
                  </c:pt>
                  <c:pt idx="59">
                    <c:v>0</c:v>
                  </c:pt>
                  <c:pt idx="68">
                    <c:v>0</c:v>
                  </c:pt>
                  <c:pt idx="77">
                    <c:v>1.1914999433705045E-2</c:v>
                  </c:pt>
                  <c:pt idx="86">
                    <c:v>8.6120919244360786E-3</c:v>
                  </c:pt>
                  <c:pt idx="95">
                    <c:v>0</c:v>
                  </c:pt>
                  <c:pt idx="104">
                    <c:v>9.2784662812247479E-4</c:v>
                  </c:pt>
                  <c:pt idx="113">
                    <c:v>9.9875375604254474E-5</c:v>
                  </c:pt>
                  <c:pt idx="127">
                    <c:v>2.9706927156874194E-5</c:v>
                  </c:pt>
                  <c:pt idx="142">
                    <c:v>3.15661282539041E-6</c:v>
                  </c:pt>
                  <c:pt idx="144">
                    <c:v>2.2299999999999998E-6</c:v>
                  </c:pt>
                  <c:pt idx="145">
                    <c:v>1.2500000000000001E-6</c:v>
                  </c:pt>
                  <c:pt idx="146">
                    <c:v>4.6000000000000002E-8</c:v>
                  </c:pt>
                  <c:pt idx="147">
                    <c:v>8.9299999999999999E-8</c:v>
                  </c:pt>
                  <c:pt idx="148">
                    <c:v>5.82E-7</c:v>
                  </c:pt>
                  <c:pt idx="149">
                    <c:v>1.7599999999999999E-7</c:v>
                  </c:pt>
                  <c:pt idx="150">
                    <c:v>2.1966011776825029E-6</c:v>
                  </c:pt>
                  <c:pt idx="151">
                    <c:v>2.7723770222884179E-6</c:v>
                  </c:pt>
                  <c:pt idx="166">
                    <c:v>1.459858121199738E-6</c:v>
                  </c:pt>
                </c:numCache>
              </c:numRef>
            </c:plus>
            <c:minus>
              <c:numRef>
                <c:f>'Collated magnot data'!$M$12:$M$579</c:f>
                <c:numCache>
                  <c:formatCode>General</c:formatCode>
                  <c:ptCount val="568"/>
                  <c:pt idx="6">
                    <c:v>4.670500743321023E-3</c:v>
                  </c:pt>
                  <c:pt idx="15">
                    <c:v>0</c:v>
                  </c:pt>
                  <c:pt idx="24">
                    <c:v>0</c:v>
                  </c:pt>
                  <c:pt idx="33">
                    <c:v>0</c:v>
                  </c:pt>
                  <c:pt idx="41">
                    <c:v>0</c:v>
                  </c:pt>
                  <c:pt idx="50">
                    <c:v>2.9963123015727407E-2</c:v>
                  </c:pt>
                  <c:pt idx="59">
                    <c:v>0</c:v>
                  </c:pt>
                  <c:pt idx="68">
                    <c:v>0</c:v>
                  </c:pt>
                  <c:pt idx="77">
                    <c:v>1.1914999433705045E-2</c:v>
                  </c:pt>
                  <c:pt idx="86">
                    <c:v>8.6120919244360786E-3</c:v>
                  </c:pt>
                  <c:pt idx="95">
                    <c:v>0</c:v>
                  </c:pt>
                  <c:pt idx="104">
                    <c:v>9.2784662812247479E-4</c:v>
                  </c:pt>
                  <c:pt idx="113">
                    <c:v>9.9875375604254474E-5</c:v>
                  </c:pt>
                  <c:pt idx="127">
                    <c:v>2.9706927156874194E-5</c:v>
                  </c:pt>
                  <c:pt idx="142">
                    <c:v>3.0681350124073918E-6</c:v>
                  </c:pt>
                  <c:pt idx="144">
                    <c:v>2.1600000000000001E-6</c:v>
                  </c:pt>
                  <c:pt idx="145">
                    <c:v>1.1999999999999999E-6</c:v>
                  </c:pt>
                  <c:pt idx="146">
                    <c:v>4.0100000000000002E-8</c:v>
                  </c:pt>
                  <c:pt idx="147">
                    <c:v>7.98E-8</c:v>
                  </c:pt>
                  <c:pt idx="148">
                    <c:v>5.5400000000000001E-7</c:v>
                  </c:pt>
                  <c:pt idx="149">
                    <c:v>1.7100000000000001E-7</c:v>
                  </c:pt>
                  <c:pt idx="150">
                    <c:v>2.0654243991420761E-6</c:v>
                  </c:pt>
                  <c:pt idx="151">
                    <c:v>2.6076856605262672E-6</c:v>
                  </c:pt>
                  <c:pt idx="166">
                    <c:v>1.4207243141826022E-6</c:v>
                  </c:pt>
                </c:numCache>
              </c:numRef>
            </c:minus>
          </c:errBars>
          <c:xVal>
            <c:numRef>
              <c:f>'Collated magnot data'!$G$12:$G$1104</c:f>
              <c:numCache>
                <c:formatCode>General</c:formatCode>
                <c:ptCount val="1093"/>
                <c:pt idx="6" formatCode="0.000E+00">
                  <c:v>1.0000000000000001E-9</c:v>
                </c:pt>
                <c:pt idx="15" formatCode="0.000E+00">
                  <c:v>4.8E-9</c:v>
                </c:pt>
                <c:pt idx="24" formatCode="0.000E+00">
                  <c:v>9.3000000000000006E-9</c:v>
                </c:pt>
                <c:pt idx="33" formatCode="0.000E+00">
                  <c:v>2.1699999999999999E-8</c:v>
                </c:pt>
                <c:pt idx="41" formatCode="0.000E+00">
                  <c:v>4.4999999999999999E-8</c:v>
                </c:pt>
                <c:pt idx="50" formatCode="0.000E+00">
                  <c:v>1.42E-7</c:v>
                </c:pt>
                <c:pt idx="59" formatCode="0.000E+00">
                  <c:v>3.3200000000000001E-7</c:v>
                </c:pt>
                <c:pt idx="68" formatCode="0.000E+00">
                  <c:v>5.5499999999999998E-7</c:v>
                </c:pt>
                <c:pt idx="77" formatCode="0.000E+00">
                  <c:v>1.156E-6</c:v>
                </c:pt>
                <c:pt idx="86" formatCode="0.000E+00">
                  <c:v>2.5183499999999998E-6</c:v>
                </c:pt>
                <c:pt idx="95" formatCode="0.000E+00">
                  <c:v>4.5600000000000004E-6</c:v>
                </c:pt>
                <c:pt idx="104" formatCode="0.000E+00">
                  <c:v>1.2660000000000002E-5</c:v>
                </c:pt>
                <c:pt idx="113" formatCode="0.000E+00">
                  <c:v>7.3750000000000004E-5</c:v>
                </c:pt>
                <c:pt idx="127" formatCode="0.000E+00">
                  <c:v>1.4512499999999999E-4</c:v>
                </c:pt>
                <c:pt idx="142" formatCode="0.000E+00">
                  <c:v>5.9999999999999995E-4</c:v>
                </c:pt>
                <c:pt idx="144" formatCode="0.00E+00">
                  <c:v>2.2000000000000001E-3</c:v>
                </c:pt>
                <c:pt idx="145" formatCode="0.00E+00">
                  <c:v>5.0000000000000001E-3</c:v>
                </c:pt>
                <c:pt idx="146" formatCode="0.00E+00">
                  <c:v>0.05</c:v>
                </c:pt>
                <c:pt idx="147" formatCode="0.00E+00">
                  <c:v>0.01</c:v>
                </c:pt>
                <c:pt idx="148">
                  <c:v>4.0000000000000001E-3</c:v>
                </c:pt>
                <c:pt idx="149">
                  <c:v>0.02</c:v>
                </c:pt>
                <c:pt idx="150" formatCode="0.00E+00">
                  <c:v>7.4999999999999997E-3</c:v>
                </c:pt>
                <c:pt idx="151">
                  <c:v>3.0999999999999999E-3</c:v>
                </c:pt>
                <c:pt idx="166" formatCode="0.000E+00">
                  <c:v>1.8499999999999999E-3</c:v>
                </c:pt>
              </c:numCache>
            </c:numRef>
          </c:xVal>
          <c:yVal>
            <c:numRef>
              <c:f>'Collated magnot data'!$K$12:$K$474</c:f>
              <c:numCache>
                <c:formatCode>General</c:formatCode>
                <c:ptCount val="463"/>
                <c:pt idx="6" formatCode="0.000E+00">
                  <c:v>0.94079959308168648</c:v>
                </c:pt>
                <c:pt idx="15" formatCode="0.000E+00">
                  <c:v>0.90674112236426441</c:v>
                </c:pt>
                <c:pt idx="24" formatCode="0.000E+00">
                  <c:v>0.88494152965061834</c:v>
                </c:pt>
                <c:pt idx="33" formatCode="0.000E+00">
                  <c:v>0.88512810035171752</c:v>
                </c:pt>
                <c:pt idx="41" formatCode="0.000E+00">
                  <c:v>0.83558300151676379</c:v>
                </c:pt>
                <c:pt idx="50" formatCode="0.000E+00">
                  <c:v>0.82761604910463094</c:v>
                </c:pt>
                <c:pt idx="59" formatCode="0.000E+00">
                  <c:v>0.63386842750852457</c:v>
                </c:pt>
                <c:pt idx="68" formatCode="0.000E+00">
                  <c:v>0.49495013167554447</c:v>
                </c:pt>
                <c:pt idx="77" formatCode="0.000E+00">
                  <c:v>0.31281335444502334</c:v>
                </c:pt>
                <c:pt idx="86" formatCode="0.000E+00">
                  <c:v>9.3986825534485244E-2</c:v>
                </c:pt>
                <c:pt idx="95" formatCode="0.000E+00">
                  <c:v>2.6558620360248239E-2</c:v>
                </c:pt>
                <c:pt idx="104" formatCode="0.000E+00">
                  <c:v>3.2285020560319524E-3</c:v>
                </c:pt>
                <c:pt idx="113" formatCode="0.000E+00">
                  <c:v>2.4730379231947613E-4</c:v>
                </c:pt>
                <c:pt idx="127" formatCode="0.000E+00">
                  <c:v>4.923696204503645E-5</c:v>
                </c:pt>
                <c:pt idx="142" formatCode="0.000E+00">
                  <c:v>4.8785737198400248E-6</c:v>
                </c:pt>
                <c:pt idx="144" formatCode="0.00E+00">
                  <c:v>9.9999999999999998E-13</c:v>
                </c:pt>
                <c:pt idx="145" formatCode="0.00E+00">
                  <c:v>9.9999999999999998E-13</c:v>
                </c:pt>
                <c:pt idx="146" formatCode="0.00E+00">
                  <c:v>9.9999999999999998E-13</c:v>
                </c:pt>
                <c:pt idx="147" formatCode="0.00E+00">
                  <c:v>9.9999999999999998E-13</c:v>
                </c:pt>
                <c:pt idx="148" formatCode="0.00E+00">
                  <c:v>9.9999999999999998E-13</c:v>
                </c:pt>
                <c:pt idx="149" formatCode="0.00E+00">
                  <c:v>9.9999999999999998E-13</c:v>
                </c:pt>
                <c:pt idx="150" formatCode="0.00E+00">
                  <c:v>9.9999999999999998E-13</c:v>
                </c:pt>
                <c:pt idx="151" formatCode="0.00E+00">
                  <c:v>9.9999999999999998E-13</c:v>
                </c:pt>
                <c:pt idx="166" formatCode="0.000E+00">
                  <c:v>3.4816554285708038E-6</c:v>
                </c:pt>
              </c:numCache>
            </c:numRef>
          </c:yVal>
          <c:smooth val="0"/>
        </c:ser>
        <c:ser>
          <c:idx val="4"/>
          <c:order val="4"/>
          <c:tx>
            <c:v>Limit of detection</c:v>
          </c:tx>
          <c:spPr>
            <a:ln w="12700">
              <a:noFill/>
            </a:ln>
          </c:spPr>
          <c:marker>
            <c:symbol val="none"/>
          </c:marker>
          <c:xVal>
            <c:strRef>
              <c:f>'Trapping data'!$A$25:$A$26000</c:f>
              <c:strCache>
                <c:ptCount val="146"/>
                <c:pt idx="0">
                  <c:v>1.000E-09</c:v>
                </c:pt>
                <c:pt idx="1">
                  <c:v>5.000E-09</c:v>
                </c:pt>
                <c:pt idx="2">
                  <c:v>1.000E-08</c:v>
                </c:pt>
                <c:pt idx="3">
                  <c:v>1.500E-08</c:v>
                </c:pt>
                <c:pt idx="4">
                  <c:v>2.500E-08</c:v>
                </c:pt>
                <c:pt idx="5">
                  <c:v>4.000E-08</c:v>
                </c:pt>
                <c:pt idx="6">
                  <c:v>8.000E-08</c:v>
                </c:pt>
                <c:pt idx="7">
                  <c:v>1.500E-07</c:v>
                </c:pt>
                <c:pt idx="8">
                  <c:v>2.500E-07</c:v>
                </c:pt>
                <c:pt idx="9">
                  <c:v>4.000E-07</c:v>
                </c:pt>
                <c:pt idx="10">
                  <c:v>6.000E-07</c:v>
                </c:pt>
                <c:pt idx="11">
                  <c:v>9.000E-07</c:v>
                </c:pt>
                <c:pt idx="12">
                  <c:v>9.000E-07</c:v>
                </c:pt>
                <c:pt idx="13">
                  <c:v>1.000E-06</c:v>
                </c:pt>
                <c:pt idx="14">
                  <c:v>1.500E-06</c:v>
                </c:pt>
                <c:pt idx="15">
                  <c:v>2.500E-06</c:v>
                </c:pt>
                <c:pt idx="16">
                  <c:v>4.000E-06</c:v>
                </c:pt>
                <c:pt idx="17">
                  <c:v>6.000E-06</c:v>
                </c:pt>
                <c:pt idx="18">
                  <c:v>6.000E-06</c:v>
                </c:pt>
                <c:pt idx="19">
                  <c:v>9.000E-06</c:v>
                </c:pt>
                <c:pt idx="20">
                  <c:v>1.300E-05</c:v>
                </c:pt>
                <c:pt idx="21">
                  <c:v>2.000E-05</c:v>
                </c:pt>
                <c:pt idx="22">
                  <c:v>1.300E-05</c:v>
                </c:pt>
                <c:pt idx="23">
                  <c:v>1.800E-05</c:v>
                </c:pt>
                <c:pt idx="24">
                  <c:v>3.000E-05</c:v>
                </c:pt>
                <c:pt idx="25">
                  <c:v>5.000E-05</c:v>
                </c:pt>
                <c:pt idx="26">
                  <c:v>5.000E-05</c:v>
                </c:pt>
                <c:pt idx="27">
                  <c:v>3.000E-04</c:v>
                </c:pt>
                <c:pt idx="28">
                  <c:v>3.000E-03</c:v>
                </c:pt>
                <c:pt idx="29">
                  <c:v>5.000E-03</c:v>
                </c:pt>
                <c:pt idx="30">
                  <c:v>Experiment three from spreadsheeet: photostop attempt with higher dissociation laser power repeat 3 </c:v>
                </c:pt>
                <c:pt idx="31">
                  <c:v>0.000E+00</c:v>
                </c:pt>
                <c:pt idx="32">
                  <c:v>1.000E-07</c:v>
                </c:pt>
                <c:pt idx="33">
                  <c:v>5.000E-07</c:v>
                </c:pt>
                <c:pt idx="34">
                  <c:v>1.000E-06</c:v>
                </c:pt>
                <c:pt idx="35">
                  <c:v>1.000E-06</c:v>
                </c:pt>
                <c:pt idx="36">
                  <c:v>1.500E-05</c:v>
                </c:pt>
                <c:pt idx="37">
                  <c:v>1.500E-05</c:v>
                </c:pt>
                <c:pt idx="38">
                  <c:v>1.500E-04</c:v>
                </c:pt>
                <c:pt idx="39">
                  <c:v>1.500E-04</c:v>
                </c:pt>
                <c:pt idx="40">
                  <c:v>2.000E-04</c:v>
                </c:pt>
                <c:pt idx="41">
                  <c:v>5.000E-03</c:v>
                </c:pt>
                <c:pt idx="42">
                  <c:v>Experiment four from spreadsheeet: photostop attempt with higher dissociation laser power repeat 4 </c:v>
                </c:pt>
                <c:pt idx="43">
                  <c:v>5.000E-09</c:v>
                </c:pt>
                <c:pt idx="44">
                  <c:v>1.000E-06</c:v>
                </c:pt>
                <c:pt idx="45">
                  <c:v>1.000E-06</c:v>
                </c:pt>
                <c:pt idx="46">
                  <c:v>1.000E-05</c:v>
                </c:pt>
                <c:pt idx="47">
                  <c:v>1.000E-05</c:v>
                </c:pt>
                <c:pt idx="48">
                  <c:v>1.000E-04</c:v>
                </c:pt>
                <c:pt idx="49">
                  <c:v>1.000E-04</c:v>
                </c:pt>
                <c:pt idx="50">
                  <c:v>1.700E-04</c:v>
                </c:pt>
                <c:pt idx="51">
                  <c:v>1.700E-04</c:v>
                </c:pt>
                <c:pt idx="52">
                  <c:v>4.000E-03</c:v>
                </c:pt>
                <c:pt idx="53">
                  <c:v>7.000E-03</c:v>
                </c:pt>
                <c:pt idx="54">
                  <c:v>1.800E-04</c:v>
                </c:pt>
                <c:pt idx="55">
                  <c:v>1.600E-04</c:v>
                </c:pt>
                <c:pt idx="56">
                  <c:v>2.800E-04</c:v>
                </c:pt>
                <c:pt idx="57">
                  <c:v>2.800E-03</c:v>
                </c:pt>
                <c:pt idx="58">
                  <c:v>Experiment five from spreadsheeet: photostop attempt with higher dissociation laser power repeat 5</c:v>
                </c:pt>
                <c:pt idx="59">
                  <c:v>1.000E-09</c:v>
                </c:pt>
                <c:pt idx="60">
                  <c:v>1.000E-07</c:v>
                </c:pt>
                <c:pt idx="61">
                  <c:v>1.500E-06</c:v>
                </c:pt>
                <c:pt idx="62">
                  <c:v>1.500E-06</c:v>
                </c:pt>
                <c:pt idx="63">
                  <c:v>1.200E-05</c:v>
                </c:pt>
                <c:pt idx="64">
                  <c:v>1.200E-05</c:v>
                </c:pt>
                <c:pt idx="65">
                  <c:v>1.200E-04</c:v>
                </c:pt>
                <c:pt idx="66">
                  <c:v>1.300E-04</c:v>
                </c:pt>
                <c:pt idx="67">
                  <c:v>1.450E-04</c:v>
                </c:pt>
                <c:pt idx="68">
                  <c:v>1.450E-04</c:v>
                </c:pt>
                <c:pt idx="69">
                  <c:v>7.000E-03</c:v>
                </c:pt>
                <c:pt idx="70">
                  <c:v>Experiment six from spreadsheeet: photostop attempt with higher dissociation laser power repeat 6</c:v>
                </c:pt>
                <c:pt idx="71">
                  <c:v>1.000E-08</c:v>
                </c:pt>
                <c:pt idx="72">
                  <c:v>3.000E-07</c:v>
                </c:pt>
                <c:pt idx="73">
                  <c:v>2.200E-06</c:v>
                </c:pt>
                <c:pt idx="74">
                  <c:v>2.200E-06</c:v>
                </c:pt>
                <c:pt idx="75">
                  <c:v>1.300E-05</c:v>
                </c:pt>
                <c:pt idx="76">
                  <c:v>1.300E-05</c:v>
                </c:pt>
                <c:pt idx="77">
                  <c:v>1.350E-04</c:v>
                </c:pt>
                <c:pt idx="78">
                  <c:v>1.350E-04</c:v>
                </c:pt>
                <c:pt idx="79">
                  <c:v>1.100E-02</c:v>
                </c:pt>
                <c:pt idx="80">
                  <c:v>1.700E-02</c:v>
                </c:pt>
                <c:pt idx="81">
                  <c:v>Experiment seven from spreadsheeet: photostop attempt with higher dissociation laser power repeat 7 </c:v>
                </c:pt>
                <c:pt idx="82">
                  <c:v>8.000E-09</c:v>
                </c:pt>
                <c:pt idx="83">
                  <c:v>3.200E-07</c:v>
                </c:pt>
                <c:pt idx="84">
                  <c:v>2.600E-06</c:v>
                </c:pt>
                <c:pt idx="85">
                  <c:v>2.600E-06</c:v>
                </c:pt>
                <c:pt idx="86">
                  <c:v>1.450E-05</c:v>
                </c:pt>
                <c:pt idx="87">
                  <c:v>1.450E-05</c:v>
                </c:pt>
                <c:pt idx="88">
                  <c:v>1.190E-04</c:v>
                </c:pt>
                <c:pt idx="89">
                  <c:v>1.190E-04</c:v>
                </c:pt>
                <c:pt idx="90">
                  <c:v>1.190E-03</c:v>
                </c:pt>
                <c:pt idx="91">
                  <c:v>2.850E-02</c:v>
                </c:pt>
                <c:pt idx="92">
                  <c:v>Experiment eight from spreadsheeet: photostop attempt with higher dissociation laser power repeat 8</c:v>
                </c:pt>
                <c:pt idx="93">
                  <c:v>7.000E-09</c:v>
                </c:pt>
                <c:pt idx="94">
                  <c:v>3.000E-07</c:v>
                </c:pt>
                <c:pt idx="95">
                  <c:v>2.200E-06</c:v>
                </c:pt>
                <c:pt idx="96">
                  <c:v>2.200E-06</c:v>
                </c:pt>
                <c:pt idx="97">
                  <c:v>1.280E-05</c:v>
                </c:pt>
                <c:pt idx="98">
                  <c:v>1.280E-05</c:v>
                </c:pt>
                <c:pt idx="99">
                  <c:v>1.280E-04</c:v>
                </c:pt>
                <c:pt idx="100">
                  <c:v>1.350E-04</c:v>
                </c:pt>
                <c:pt idx="101">
                  <c:v>5.180E-02</c:v>
                </c:pt>
                <c:pt idx="102">
                  <c:v>Experiment nine from spreadsheeet: photostop attempt with higher dissociation laser power repeat 9</c:v>
                </c:pt>
                <c:pt idx="103">
                  <c:v>4.00E-09</c:v>
                </c:pt>
                <c:pt idx="104">
                  <c:v>4.52E-07</c:v>
                </c:pt>
                <c:pt idx="105">
                  <c:v>2.90E-06</c:v>
                </c:pt>
                <c:pt idx="106">
                  <c:v>2.90E-06</c:v>
                </c:pt>
                <c:pt idx="107">
                  <c:v>1.50E-05</c:v>
                </c:pt>
                <c:pt idx="108">
                  <c:v>1.50E-05</c:v>
                </c:pt>
                <c:pt idx="109">
                  <c:v>1.83E-04</c:v>
                </c:pt>
                <c:pt idx="110">
                  <c:v>1.83E-04</c:v>
                </c:pt>
                <c:pt idx="111">
                  <c:v>6.66E-02</c:v>
                </c:pt>
                <c:pt idx="112">
                  <c:v>7.51E-02</c:v>
                </c:pt>
                <c:pt idx="113">
                  <c:v>Experiment ten from spreadsheeet: photostop attempt with higher dissociation laser power repeat 10</c:v>
                </c:pt>
                <c:pt idx="114">
                  <c:v>1.00E-08</c:v>
                </c:pt>
                <c:pt idx="115">
                  <c:v>6.20E-07</c:v>
                </c:pt>
                <c:pt idx="116">
                  <c:v>3.80E-06</c:v>
                </c:pt>
                <c:pt idx="117">
                  <c:v>3.80E-06</c:v>
                </c:pt>
                <c:pt idx="118">
                  <c:v>1.41E-05</c:v>
                </c:pt>
                <c:pt idx="119">
                  <c:v>1.41E-05</c:v>
                </c:pt>
                <c:pt idx="120">
                  <c:v>1.37E-04</c:v>
                </c:pt>
                <c:pt idx="121">
                  <c:v>1.37E-04</c:v>
                </c:pt>
                <c:pt idx="122">
                  <c:v>8.00E-02</c:v>
                </c:pt>
                <c:pt idx="123">
                  <c:v>Experiment eleven from spreadsheeet: photostop attempt with higher dissociation laser power repeat 11 </c:v>
                </c:pt>
                <c:pt idx="124">
                  <c:v>5.00E-09</c:v>
                </c:pt>
                <c:pt idx="125">
                  <c:v>3.00E-07</c:v>
                </c:pt>
                <c:pt idx="126">
                  <c:v>2.70E-06</c:v>
                </c:pt>
                <c:pt idx="127">
                  <c:v>2.70E-06</c:v>
                </c:pt>
                <c:pt idx="128">
                  <c:v>1.45E-05</c:v>
                </c:pt>
                <c:pt idx="129">
                  <c:v>1.450E-05</c:v>
                </c:pt>
                <c:pt idx="130">
                  <c:v>1.280E-04</c:v>
                </c:pt>
                <c:pt idx="131">
                  <c:v>1.280E-04</c:v>
                </c:pt>
                <c:pt idx="132">
                  <c:v>3.900E-02</c:v>
                </c:pt>
                <c:pt idx="133">
                  <c:v>Experiment twelve from spreadsheeet: photostop attempt with higher dissociation laser power repeat 12</c:v>
                </c:pt>
                <c:pt idx="134">
                  <c:v>1.000E-09</c:v>
                </c:pt>
                <c:pt idx="135">
                  <c:v>1.000E-08</c:v>
                </c:pt>
                <c:pt idx="136">
                  <c:v>1.000E-07</c:v>
                </c:pt>
                <c:pt idx="137">
                  <c:v>1.000E-06</c:v>
                </c:pt>
                <c:pt idx="138">
                  <c:v>1.000E-06</c:v>
                </c:pt>
                <c:pt idx="139">
                  <c:v>5.000E-06</c:v>
                </c:pt>
                <c:pt idx="140">
                  <c:v>1.000E-05</c:v>
                </c:pt>
                <c:pt idx="141">
                  <c:v>1.100E-04</c:v>
                </c:pt>
                <c:pt idx="142">
                  <c:v>1.110E-04</c:v>
                </c:pt>
                <c:pt idx="143">
                  <c:v>2.300E-02</c:v>
                </c:pt>
                <c:pt idx="144">
                  <c:v>6.50E-04</c:v>
                </c:pt>
                <c:pt idx="145">
                  <c:v>9.50E-04</c:v>
                </c:pt>
              </c:strCache>
            </c:strRef>
          </c:xVal>
          <c:yVal>
            <c:numRef>
              <c:f>'Trapping data'!$I$25:$I$26000</c:f>
              <c:numCache>
                <c:formatCode>0.000E+00</c:formatCode>
                <c:ptCount val="25976"/>
              </c:numCache>
            </c:numRef>
          </c:yVal>
          <c:smooth val="0"/>
        </c:ser>
        <c:dLbls>
          <c:showLegendKey val="0"/>
          <c:showVal val="0"/>
          <c:showCatName val="0"/>
          <c:showSerName val="0"/>
          <c:showPercent val="0"/>
          <c:showBubbleSize val="0"/>
        </c:dLbls>
        <c:axId val="325644288"/>
        <c:axId val="325646208"/>
      </c:scatterChart>
      <c:valAx>
        <c:axId val="325644288"/>
        <c:scaling>
          <c:orientation val="minMax"/>
          <c:max val="0.1"/>
          <c:min val="0"/>
        </c:scaling>
        <c:delete val="0"/>
        <c:axPos val="b"/>
        <c:title>
          <c:tx>
            <c:rich>
              <a:bodyPr/>
              <a:lstStyle/>
              <a:p>
                <a:pPr>
                  <a:defRPr/>
                </a:pPr>
                <a:r>
                  <a:rPr lang="en-GB"/>
                  <a:t>Dissociation</a:t>
                </a:r>
                <a:r>
                  <a:rPr lang="en-GB" baseline="0"/>
                  <a:t> to probe laser delay time / S</a:t>
                </a:r>
                <a:endParaRPr lang="en-GB"/>
              </a:p>
            </c:rich>
          </c:tx>
          <c:layout/>
          <c:overlay val="0"/>
        </c:title>
        <c:numFmt formatCode="0.0E+00" sourceLinked="0"/>
        <c:majorTickMark val="out"/>
        <c:minorTickMark val="none"/>
        <c:tickLblPos val="nextTo"/>
        <c:crossAx val="325646208"/>
        <c:crosses val="autoZero"/>
        <c:crossBetween val="midCat"/>
      </c:valAx>
      <c:valAx>
        <c:axId val="325646208"/>
        <c:scaling>
          <c:orientation val="minMax"/>
          <c:max val="1.0000000000000004E-6"/>
          <c:min val="0"/>
        </c:scaling>
        <c:delete val="0"/>
        <c:axPos val="l"/>
        <c:title>
          <c:tx>
            <c:rich>
              <a:bodyPr rot="-5400000" vert="horz"/>
              <a:lstStyle/>
              <a:p>
                <a:pPr>
                  <a:defRPr/>
                </a:pPr>
                <a:r>
                  <a:rPr lang="en-GB"/>
                  <a:t>Relaitve REMPI signal</a:t>
                </a:r>
              </a:p>
            </c:rich>
          </c:tx>
          <c:layout/>
          <c:overlay val="0"/>
        </c:title>
        <c:numFmt formatCode="0.0E+00" sourceLinked="0"/>
        <c:majorTickMark val="out"/>
        <c:minorTickMark val="none"/>
        <c:tickLblPos val="nextTo"/>
        <c:crossAx val="325644288"/>
        <c:crosses val="autoZero"/>
        <c:crossBetween val="midCat"/>
      </c:valAx>
    </c:plotArea>
    <c:legend>
      <c:legendPos val="r"/>
      <c:legendEntry>
        <c:idx val="2"/>
        <c:delete val="1"/>
      </c:legendEntry>
      <c:legendEntry>
        <c:idx val="4"/>
        <c:delete val="1"/>
      </c:legendEntry>
      <c:layout>
        <c:manualLayout>
          <c:xMode val="edge"/>
          <c:yMode val="edge"/>
          <c:x val="0.68239999432920995"/>
          <c:y val="5.9435724022901336E-2"/>
          <c:w val="0.25581180795955522"/>
          <c:h val="0.22647532471886955"/>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codeName="Chart3"/>
  <sheetViews>
    <sheetView zoomScale="85"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codeName="Chart4"/>
  <sheetViews>
    <sheetView zoomScale="96"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Chart5"/>
  <sheetViews>
    <sheetView tabSelected="1" zoomScale="96"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287435" cy="60691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86875" cy="6064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86875" cy="6064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opLeftCell="H1" workbookViewId="0">
      <selection activeCell="H18" sqref="H18"/>
    </sheetView>
  </sheetViews>
  <sheetFormatPr defaultRowHeight="14.4" x14ac:dyDescent="0.3"/>
  <sheetData>
    <row r="1" spans="1:1" ht="23.25" x14ac:dyDescent="0.35">
      <c r="A1" s="20" t="s">
        <v>36</v>
      </c>
    </row>
    <row r="3" spans="1:1" ht="23.25" x14ac:dyDescent="0.35">
      <c r="A3" s="20" t="s">
        <v>65</v>
      </c>
    </row>
    <row r="5" spans="1:1" ht="27" customHeight="1" x14ac:dyDescent="0.35">
      <c r="A5" s="20" t="s">
        <v>33</v>
      </c>
    </row>
    <row r="6" spans="1:1" ht="12" customHeight="1" x14ac:dyDescent="0.35">
      <c r="A6" s="20"/>
    </row>
    <row r="7" spans="1:1" ht="23.25" x14ac:dyDescent="0.35">
      <c r="A7" s="20" t="s">
        <v>35</v>
      </c>
    </row>
    <row r="9" spans="1:1" ht="23.25" x14ac:dyDescent="0.35">
      <c r="A9" s="20" t="s">
        <v>37</v>
      </c>
    </row>
    <row r="11" spans="1:1" ht="23.25" x14ac:dyDescent="0.35">
      <c r="A11" s="20" t="s">
        <v>38</v>
      </c>
    </row>
    <row r="13" spans="1:1" ht="23.25" x14ac:dyDescent="0.35">
      <c r="A13" s="20" t="s">
        <v>39</v>
      </c>
    </row>
    <row r="15" spans="1:1" ht="23.25" x14ac:dyDescent="0.35">
      <c r="A15" s="20" t="s">
        <v>64</v>
      </c>
    </row>
    <row r="17" spans="1:1" ht="23.25" x14ac:dyDescent="0.35">
      <c r="A17" s="20" t="s">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71"/>
  <sheetViews>
    <sheetView topLeftCell="H1" zoomScaleNormal="100" workbookViewId="0">
      <selection activeCell="I50" sqref="I50"/>
    </sheetView>
  </sheetViews>
  <sheetFormatPr defaultRowHeight="14.4" x14ac:dyDescent="0.3"/>
  <cols>
    <col min="1" max="1" width="14.88671875" style="7" customWidth="1"/>
    <col min="2" max="2" width="15.6640625" style="7" customWidth="1"/>
    <col min="3" max="3" width="13.44140625" style="7" bestFit="1" customWidth="1"/>
    <col min="4" max="4" width="21.5546875" style="7" bestFit="1" customWidth="1"/>
    <col min="5" max="5" width="13.88671875" style="7" bestFit="1" customWidth="1"/>
    <col min="6" max="6" width="13.6640625" bestFit="1" customWidth="1"/>
    <col min="7" max="7" width="26.88671875" bestFit="1" customWidth="1"/>
    <col min="8" max="8" width="13.44140625" style="3" bestFit="1" customWidth="1"/>
    <col min="9" max="9" width="32" bestFit="1" customWidth="1"/>
    <col min="10" max="10" width="13.44140625" bestFit="1" customWidth="1"/>
    <col min="11" max="11" width="21.88671875" bestFit="1" customWidth="1"/>
    <col min="12" max="12" width="21.5546875" bestFit="1" customWidth="1"/>
    <col min="13" max="13" width="27.6640625" bestFit="1" customWidth="1"/>
    <col min="14" max="17" width="21.5546875" customWidth="1"/>
    <col min="18" max="18" width="42.109375" bestFit="1" customWidth="1"/>
    <col min="19" max="19" width="31.44140625" bestFit="1" customWidth="1"/>
    <col min="20" max="20" width="26.88671875" style="3" customWidth="1"/>
    <col min="21" max="21" width="14.88671875" customWidth="1"/>
    <col min="22" max="22" width="10" bestFit="1" customWidth="1"/>
    <col min="23" max="23" width="17" bestFit="1" customWidth="1"/>
    <col min="24" max="24" width="21.5546875" bestFit="1" customWidth="1"/>
    <col min="25" max="25" width="10" bestFit="1" customWidth="1"/>
    <col min="26" max="26" width="26.88671875" bestFit="1" customWidth="1"/>
    <col min="27" max="27" width="9.109375" style="3"/>
  </cols>
  <sheetData>
    <row r="1" spans="1:26" ht="23.25" x14ac:dyDescent="0.35">
      <c r="A1" s="6" t="s">
        <v>29</v>
      </c>
      <c r="H1" s="5"/>
    </row>
    <row r="2" spans="1:26" ht="23.25" x14ac:dyDescent="0.35">
      <c r="A2" s="6" t="s">
        <v>28</v>
      </c>
      <c r="H2" s="5"/>
    </row>
    <row r="3" spans="1:26" ht="23.25" x14ac:dyDescent="0.35">
      <c r="A3" s="6" t="s">
        <v>4</v>
      </c>
      <c r="H3" s="5"/>
      <c r="S3" t="s">
        <v>10</v>
      </c>
    </row>
    <row r="4" spans="1:26" s="3" customFormat="1" ht="23.25" x14ac:dyDescent="0.35">
      <c r="A4" s="10" t="s">
        <v>52</v>
      </c>
      <c r="B4" s="8"/>
      <c r="C4" s="8"/>
      <c r="D4" s="8"/>
      <c r="E4" s="8"/>
    </row>
    <row r="5" spans="1:26" ht="15" x14ac:dyDescent="0.25">
      <c r="I5" t="s">
        <v>6</v>
      </c>
    </row>
    <row r="6" spans="1:26" ht="15" x14ac:dyDescent="0.25">
      <c r="A6" s="7" t="s">
        <v>20</v>
      </c>
      <c r="B6" s="7" t="s">
        <v>3</v>
      </c>
      <c r="C6" s="7" t="s">
        <v>1</v>
      </c>
      <c r="D6" s="7" t="s">
        <v>2</v>
      </c>
      <c r="E6" s="7" t="s">
        <v>7</v>
      </c>
      <c r="F6" s="7" t="s">
        <v>8</v>
      </c>
      <c r="G6" s="7" t="s">
        <v>9</v>
      </c>
      <c r="H6" s="8"/>
      <c r="I6" s="7" t="s">
        <v>0</v>
      </c>
      <c r="J6" s="7" t="s">
        <v>3</v>
      </c>
      <c r="K6" s="7" t="s">
        <v>1</v>
      </c>
      <c r="L6" s="7" t="s">
        <v>2</v>
      </c>
      <c r="M6" s="7" t="s">
        <v>18</v>
      </c>
      <c r="N6" s="7" t="s">
        <v>15</v>
      </c>
      <c r="O6" s="7" t="s">
        <v>16</v>
      </c>
      <c r="P6" s="7" t="s">
        <v>17</v>
      </c>
      <c r="Q6" s="7" t="s">
        <v>14</v>
      </c>
      <c r="R6" s="7" t="s">
        <v>19</v>
      </c>
      <c r="S6" s="7" t="s">
        <v>9</v>
      </c>
      <c r="T6" s="8"/>
      <c r="U6" s="7"/>
      <c r="V6" s="7"/>
      <c r="W6" s="7"/>
      <c r="X6" s="7"/>
      <c r="Y6" s="7"/>
      <c r="Z6" s="7"/>
    </row>
    <row r="7" spans="1:26" ht="15" x14ac:dyDescent="0.25">
      <c r="A7" s="9">
        <v>0</v>
      </c>
      <c r="B7" s="9">
        <v>0.86682229772904706</v>
      </c>
      <c r="C7" s="9">
        <v>8.4274254749891631E-3</v>
      </c>
      <c r="D7" s="9">
        <v>0.82531441757625235</v>
      </c>
      <c r="E7" s="7">
        <v>1.6017615263211594E-2</v>
      </c>
      <c r="F7" s="7">
        <v>1.6017615263211594E-2</v>
      </c>
      <c r="G7" t="s">
        <v>13</v>
      </c>
      <c r="I7" s="7">
        <v>2.8500000000000001E-2</v>
      </c>
      <c r="J7" s="7">
        <v>1.076597114665915E-6</v>
      </c>
      <c r="K7" s="7">
        <v>1.378452509596052E-7</v>
      </c>
      <c r="L7" s="9">
        <v>2.8738727817793066E-7</v>
      </c>
      <c r="M7" s="9">
        <f>L7*10^7</f>
        <v>2.8738727817793066</v>
      </c>
      <c r="N7" s="9">
        <f>$Q$27*EXP(-$Q$28*I7)</f>
        <v>0</v>
      </c>
      <c r="O7" s="9">
        <f>N7-M7</f>
        <v>-2.8738727817793066</v>
      </c>
      <c r="P7" s="9">
        <f>O7^2</f>
        <v>8.2591447658519304</v>
      </c>
      <c r="Q7" s="9">
        <f>LN(L7)</f>
        <v>-15.062435129493709</v>
      </c>
      <c r="R7" s="1">
        <v>1.3360796270694369E-7</v>
      </c>
      <c r="S7" s="7">
        <v>556</v>
      </c>
      <c r="T7" s="8"/>
      <c r="U7" s="7"/>
      <c r="V7" s="7"/>
      <c r="W7" s="7"/>
      <c r="X7" s="7"/>
      <c r="Y7" s="7"/>
    </row>
    <row r="8" spans="1:26" ht="15" x14ac:dyDescent="0.25">
      <c r="A8" s="9">
        <v>5.0000000000000001E-9</v>
      </c>
      <c r="B8" s="9">
        <v>0.91670324293462568</v>
      </c>
      <c r="C8" s="9">
        <v>8.8997202163548922E-3</v>
      </c>
      <c r="D8" s="9">
        <v>0.87069160782401067</v>
      </c>
      <c r="E8" s="7">
        <v>1.7649002944344662E-2</v>
      </c>
      <c r="F8" s="7">
        <v>1.7649002944344662E-2</v>
      </c>
      <c r="G8" t="s">
        <v>13</v>
      </c>
      <c r="H8" s="8"/>
      <c r="I8" s="7">
        <v>1.7000000000000001E-2</v>
      </c>
      <c r="J8" s="7">
        <v>2.2574037599064527E-6</v>
      </c>
      <c r="K8" s="7">
        <v>2.8669441785258336E-7</v>
      </c>
      <c r="L8" s="9">
        <v>4.2850164032642577E-7</v>
      </c>
      <c r="M8" s="9">
        <f t="shared" ref="M8:M16" si="0">L8*10^7</f>
        <v>4.2850164032642581</v>
      </c>
      <c r="N8" s="9">
        <f t="shared" ref="N8:N16" si="1">$Q$27*EXP(-$Q$28*I8)</f>
        <v>0</v>
      </c>
      <c r="O8" s="9">
        <f t="shared" ref="O8:O15" si="2">N8-M8</f>
        <v>-4.2850164032642581</v>
      </c>
      <c r="P8" s="9">
        <f t="shared" ref="P8:P15" si="3">O8^2</f>
        <v>18.36136557624376</v>
      </c>
      <c r="Q8" s="9">
        <f t="shared" ref="Q8:Q16" si="4">LN(L8)</f>
        <v>-14.662971270849566</v>
      </c>
      <c r="R8" s="7">
        <v>1.1463877563941481E-7</v>
      </c>
      <c r="S8" s="7">
        <v>527.5</v>
      </c>
      <c r="T8" s="8"/>
      <c r="U8" s="7"/>
      <c r="V8" s="7"/>
      <c r="W8" s="7"/>
      <c r="X8" s="7"/>
      <c r="Y8" s="7"/>
    </row>
    <row r="9" spans="1:26" ht="15" x14ac:dyDescent="0.25">
      <c r="A9" s="9">
        <v>1E-8</v>
      </c>
      <c r="B9" s="9">
        <v>0.91193104466043429</v>
      </c>
      <c r="C9" s="9">
        <v>8.7349920593116984E-3</v>
      </c>
      <c r="D9" s="9">
        <v>0.86718570768392855</v>
      </c>
      <c r="E9" s="7">
        <v>1.6852793960710929E-2</v>
      </c>
      <c r="F9" s="7">
        <v>1.6852793960710929E-2</v>
      </c>
      <c r="G9" t="s">
        <v>13</v>
      </c>
      <c r="H9" s="8"/>
      <c r="I9" s="7"/>
      <c r="J9" s="7"/>
      <c r="K9" s="7"/>
      <c r="L9" s="7"/>
      <c r="M9" s="9"/>
      <c r="N9" s="9"/>
      <c r="O9" s="9"/>
      <c r="P9" s="9"/>
      <c r="Q9" s="9"/>
      <c r="R9" s="7"/>
      <c r="S9" s="7"/>
      <c r="T9" s="8"/>
      <c r="U9" s="7"/>
      <c r="V9" s="7"/>
      <c r="W9" s="7"/>
      <c r="X9" s="7"/>
      <c r="Y9" s="7"/>
    </row>
    <row r="10" spans="1:26" ht="15" x14ac:dyDescent="0.25">
      <c r="A10" s="9">
        <v>2.4999999999999999E-8</v>
      </c>
      <c r="B10" s="9">
        <v>1</v>
      </c>
      <c r="C10" s="9">
        <v>9.3952175256321376E-3</v>
      </c>
      <c r="D10" s="9">
        <v>0.95144405665880705</v>
      </c>
      <c r="E10" s="7">
        <v>1.8831247601995105E-2</v>
      </c>
      <c r="F10" s="7">
        <v>1.8831247601995105E-2</v>
      </c>
      <c r="G10" t="s">
        <v>13</v>
      </c>
      <c r="H10" s="8"/>
      <c r="I10" s="7">
        <v>1.0999999999999999E-2</v>
      </c>
      <c r="J10" s="7">
        <v>4.8790888190651519E-6</v>
      </c>
      <c r="K10" s="7">
        <v>5.4213946607702238E-7</v>
      </c>
      <c r="L10" s="9">
        <v>5.8218624291720028E-7</v>
      </c>
      <c r="M10" s="9">
        <f t="shared" si="0"/>
        <v>5.8218624291720031</v>
      </c>
      <c r="N10" s="9">
        <f t="shared" si="1"/>
        <v>0</v>
      </c>
      <c r="O10" s="9">
        <f t="shared" si="2"/>
        <v>-5.8218624291720031</v>
      </c>
      <c r="P10" s="9">
        <f t="shared" si="3"/>
        <v>33.894082144204539</v>
      </c>
      <c r="Q10" s="9">
        <f t="shared" si="4"/>
        <v>-14.356475435393286</v>
      </c>
      <c r="R10" s="7">
        <v>2.1843772722230319E-7</v>
      </c>
      <c r="S10" s="7">
        <v>527.5</v>
      </c>
      <c r="T10" s="8"/>
      <c r="U10" s="7"/>
      <c r="V10" s="7"/>
      <c r="W10" s="7"/>
      <c r="X10" s="9"/>
      <c r="Y10" s="7"/>
    </row>
    <row r="11" spans="1:26" ht="15" x14ac:dyDescent="0.25">
      <c r="A11" s="9">
        <v>4.9999999999999998E-8</v>
      </c>
      <c r="B11" s="9">
        <v>0.87772396911128536</v>
      </c>
      <c r="C11" s="9">
        <v>8.8421443271972187E-3</v>
      </c>
      <c r="D11" s="9">
        <v>0.83163421167539631</v>
      </c>
      <c r="E11" s="7">
        <v>1.631124172127698E-2</v>
      </c>
      <c r="F11" s="7">
        <v>1.631124172127698E-2</v>
      </c>
      <c r="G11" t="s">
        <v>13</v>
      </c>
      <c r="H11" s="8"/>
      <c r="I11" s="7">
        <v>5.0000000000000001E-3</v>
      </c>
      <c r="J11" s="7">
        <v>6.5470723902829772E-6</v>
      </c>
      <c r="K11" s="7">
        <v>6.9014663193680248E-7</v>
      </c>
      <c r="L11" s="9">
        <v>5.1386515987814351E-7</v>
      </c>
      <c r="M11" s="9">
        <f t="shared" si="0"/>
        <v>5.1386515987814354</v>
      </c>
      <c r="N11" s="9">
        <f t="shared" si="1"/>
        <v>0</v>
      </c>
      <c r="O11" s="9">
        <f t="shared" si="2"/>
        <v>-5.1386515987814354</v>
      </c>
      <c r="P11" s="9">
        <f t="shared" si="3"/>
        <v>26.405740253659001</v>
      </c>
      <c r="Q11" s="9">
        <f t="shared" si="4"/>
        <v>-14.481304940774482</v>
      </c>
      <c r="R11" s="7">
        <v>2.7580524499378801E-7</v>
      </c>
      <c r="S11" s="7">
        <v>495</v>
      </c>
      <c r="T11" s="8"/>
      <c r="U11" s="1"/>
      <c r="V11" s="7"/>
      <c r="W11" s="7"/>
      <c r="X11" s="7"/>
    </row>
    <row r="12" spans="1:26" ht="15" x14ac:dyDescent="0.25">
      <c r="A12" s="9">
        <v>1.4999999999999999E-7</v>
      </c>
      <c r="B12" s="9">
        <v>0.82256063635214605</v>
      </c>
      <c r="C12" s="9">
        <v>7.9854927307217455E-3</v>
      </c>
      <c r="D12" s="9">
        <v>0.77617852225079531</v>
      </c>
      <c r="E12" s="7">
        <v>1.5436367328243581E-2</v>
      </c>
      <c r="F12" s="7">
        <v>1.5436367328243581E-2</v>
      </c>
      <c r="G12" t="s">
        <v>13</v>
      </c>
      <c r="H12" s="8"/>
      <c r="I12" s="7">
        <v>5.1799999999999999E-2</v>
      </c>
      <c r="J12" s="7">
        <v>8.9046486690825312E-7</v>
      </c>
      <c r="K12" s="7">
        <v>1.1899459094743603E-7</v>
      </c>
      <c r="L12" s="4">
        <v>1.0831718689659831E-7</v>
      </c>
      <c r="M12" s="9">
        <f t="shared" si="0"/>
        <v>1.0831718689659831</v>
      </c>
      <c r="N12" s="9">
        <f t="shared" si="1"/>
        <v>0</v>
      </c>
      <c r="O12" s="9">
        <f t="shared" si="2"/>
        <v>-1.0831718689659831</v>
      </c>
      <c r="P12" s="9">
        <f t="shared" si="3"/>
        <v>1.1732612977192607</v>
      </c>
      <c r="Q12" s="9">
        <f t="shared" si="4"/>
        <v>-16.038201998424348</v>
      </c>
      <c r="R12" s="1">
        <v>4.8121496823625268E-8</v>
      </c>
      <c r="S12" s="7">
        <v>538</v>
      </c>
      <c r="T12" s="8"/>
      <c r="U12" s="1"/>
      <c r="V12" s="7"/>
      <c r="W12" s="7"/>
      <c r="X12" s="7"/>
    </row>
    <row r="13" spans="1:26" ht="15" x14ac:dyDescent="0.25">
      <c r="A13" s="9">
        <v>4.9999999999999998E-7</v>
      </c>
      <c r="B13" s="9">
        <v>0.50944422484391205</v>
      </c>
      <c r="C13" s="9">
        <v>5.2571792923186951E-3</v>
      </c>
      <c r="D13" s="9">
        <v>0.46312218683467771</v>
      </c>
      <c r="E13" s="7">
        <v>8.9304298047012867E-3</v>
      </c>
      <c r="F13" s="7">
        <v>8.9304298047012867E-3</v>
      </c>
      <c r="G13" t="s">
        <v>13</v>
      </c>
      <c r="H13" s="8"/>
      <c r="I13" s="1">
        <v>6.6600000000000006E-2</v>
      </c>
      <c r="J13" s="7">
        <v>4.8838908482580636E-7</v>
      </c>
      <c r="K13" s="7">
        <v>8.9169042449028103E-8</v>
      </c>
      <c r="L13" s="4">
        <v>1.1381140090624547E-7</v>
      </c>
      <c r="M13" s="9">
        <f t="shared" si="0"/>
        <v>1.1381140090624546</v>
      </c>
      <c r="N13" s="9">
        <f t="shared" si="1"/>
        <v>0</v>
      </c>
      <c r="O13" s="9">
        <f t="shared" si="2"/>
        <v>-1.1381140090624546</v>
      </c>
      <c r="P13" s="9">
        <f t="shared" si="3"/>
        <v>1.295303497624213</v>
      </c>
      <c r="Q13" s="9">
        <f t="shared" si="4"/>
        <v>-15.988723136561816</v>
      </c>
      <c r="R13" s="1">
        <v>7.2583952270674058E-8</v>
      </c>
      <c r="S13" s="7">
        <v>532.5</v>
      </c>
      <c r="T13" s="8"/>
    </row>
    <row r="14" spans="1:26" ht="15" x14ac:dyDescent="0.25">
      <c r="A14" s="9">
        <v>4.9999999999999998E-7</v>
      </c>
      <c r="B14" s="9">
        <v>0.50966403064950827</v>
      </c>
      <c r="C14" s="9">
        <v>4.1889190342643068E-3</v>
      </c>
      <c r="D14" s="9">
        <v>0.47010599993089924</v>
      </c>
      <c r="E14" s="7">
        <v>6.6633177588933216E-3</v>
      </c>
      <c r="F14" s="7">
        <v>6.6633177588933216E-3</v>
      </c>
      <c r="G14" t="s">
        <v>13</v>
      </c>
      <c r="H14" s="8"/>
      <c r="I14" s="1">
        <v>7.51E-2</v>
      </c>
      <c r="J14" s="7">
        <v>4.3363454988914254E-7</v>
      </c>
      <c r="K14" s="7">
        <v>8.8515822586357578E-8</v>
      </c>
      <c r="L14" s="4">
        <v>1.5785701860065724E-7</v>
      </c>
      <c r="M14" s="9">
        <f t="shared" si="0"/>
        <v>1.5785701860065724</v>
      </c>
      <c r="N14" s="9">
        <f t="shared" si="1"/>
        <v>0</v>
      </c>
      <c r="O14" s="9">
        <f t="shared" si="2"/>
        <v>-1.5785701860065724</v>
      </c>
      <c r="P14" s="9">
        <f t="shared" si="3"/>
        <v>2.4918838321488246</v>
      </c>
      <c r="Q14" s="9">
        <f t="shared" si="4"/>
        <v>-15.661576159195338</v>
      </c>
      <c r="R14" s="1">
        <v>7.1251847407796226E-8</v>
      </c>
      <c r="S14" s="7">
        <v>532.5</v>
      </c>
      <c r="T14" s="8"/>
    </row>
    <row r="15" spans="1:26" ht="15" x14ac:dyDescent="0.25">
      <c r="A15" s="9">
        <v>9.9999999999999995E-7</v>
      </c>
      <c r="B15" s="9">
        <v>0.22562949059843274</v>
      </c>
      <c r="C15" s="9">
        <v>1.8611886314235527E-3</v>
      </c>
      <c r="D15" s="9">
        <v>0.18593354587673389</v>
      </c>
      <c r="E15" s="7">
        <v>2.6517170681519828E-3</v>
      </c>
      <c r="F15" s="7">
        <v>2.6517170681519828E-3</v>
      </c>
      <c r="G15" t="s">
        <v>13</v>
      </c>
      <c r="H15" s="8"/>
      <c r="I15" s="1">
        <v>0.08</v>
      </c>
      <c r="J15" s="7">
        <v>3.3370990885349504E-7</v>
      </c>
      <c r="K15">
        <v>6.8118496708809281E-8</v>
      </c>
      <c r="L15" s="1">
        <v>7.4190406391138634E-8</v>
      </c>
      <c r="M15" s="9">
        <f t="shared" si="0"/>
        <v>0.7419040639113863</v>
      </c>
      <c r="N15" s="9">
        <f t="shared" si="1"/>
        <v>0</v>
      </c>
      <c r="O15" s="9">
        <f t="shared" si="2"/>
        <v>-0.7419040639113863</v>
      </c>
      <c r="P15" s="9">
        <f t="shared" si="3"/>
        <v>0.55042164004823035</v>
      </c>
      <c r="Q15" s="9">
        <f t="shared" si="4"/>
        <v>-16.416630989052219</v>
      </c>
      <c r="R15">
        <v>3.0427292887362971E-8</v>
      </c>
      <c r="S15" s="7">
        <v>549</v>
      </c>
    </row>
    <row r="16" spans="1:26" ht="15" x14ac:dyDescent="0.25">
      <c r="A16" s="9">
        <v>1.5E-6</v>
      </c>
      <c r="B16" s="9">
        <v>0.13211724096014435</v>
      </c>
      <c r="C16" s="9">
        <v>1.2503359668424496E-3</v>
      </c>
      <c r="D16" s="9">
        <v>9.1970824480007485E-2</v>
      </c>
      <c r="E16" s="7">
        <v>1.3437549937582989E-3</v>
      </c>
      <c r="F16" s="7">
        <v>1.3437549937582989E-3</v>
      </c>
      <c r="G16" t="s">
        <v>13</v>
      </c>
      <c r="H16" s="8"/>
      <c r="I16" s="1">
        <v>3.9E-2</v>
      </c>
      <c r="J16" s="7">
        <v>1.5859415239688493E-6</v>
      </c>
      <c r="K16">
        <v>2.5727520537717007E-7</v>
      </c>
      <c r="L16" s="4">
        <v>1.8347662427778237E-7</v>
      </c>
      <c r="M16" s="9">
        <f t="shared" si="0"/>
        <v>1.8347662427778237</v>
      </c>
      <c r="N16" s="9">
        <f t="shared" si="1"/>
        <v>0</v>
      </c>
      <c r="O16" s="9">
        <f>N16-M16</f>
        <v>-1.8347662427778237</v>
      </c>
      <c r="P16" s="9">
        <f>O16^2</f>
        <v>3.366367165637052</v>
      </c>
      <c r="Q16" s="9">
        <f t="shared" si="4"/>
        <v>-15.511178565698319</v>
      </c>
      <c r="R16">
        <v>1.3293921327032673E-7</v>
      </c>
      <c r="S16" s="7">
        <v>550</v>
      </c>
    </row>
    <row r="17" spans="1:18" ht="15" x14ac:dyDescent="0.25">
      <c r="A17" s="9">
        <v>3.9999999999999998E-6</v>
      </c>
      <c r="B17" s="9">
        <v>5.4634914287338757E-2</v>
      </c>
      <c r="C17" s="9">
        <v>6.048103126625057E-4</v>
      </c>
      <c r="D17" s="9">
        <v>1.4533704809949836E-2</v>
      </c>
      <c r="E17" s="7">
        <v>2.3274489842716012E-4</v>
      </c>
      <c r="F17" s="7">
        <v>2.3274489842716012E-4</v>
      </c>
      <c r="G17" t="s">
        <v>13</v>
      </c>
      <c r="H17" s="8"/>
      <c r="I17">
        <v>2.3E-2</v>
      </c>
      <c r="J17" s="7">
        <v>9.5394069105743861E-6</v>
      </c>
      <c r="K17">
        <v>1.9078930685297914E-6</v>
      </c>
      <c r="L17">
        <v>4.9728908158108766E-7</v>
      </c>
      <c r="R17">
        <v>3.8385352401422852E-7</v>
      </c>
    </row>
    <row r="18" spans="1:18" ht="15" x14ac:dyDescent="0.25">
      <c r="A18" s="9">
        <v>3.9999999999999998E-6</v>
      </c>
      <c r="B18" s="9">
        <v>5.4699024097370333E-2</v>
      </c>
      <c r="C18" s="9">
        <v>3.765480151127395E-4</v>
      </c>
      <c r="D18" s="9">
        <v>1.4543490189913109E-2</v>
      </c>
      <c r="E18" s="7">
        <v>1.4979896295341729E-4</v>
      </c>
      <c r="F18" s="7">
        <v>1.4979896295341729E-4</v>
      </c>
      <c r="G18" t="s">
        <v>13</v>
      </c>
      <c r="H18" s="8"/>
      <c r="J18" s="7"/>
    </row>
    <row r="19" spans="1:18" ht="15" x14ac:dyDescent="0.25">
      <c r="A19" s="9">
        <v>7.9999999999999996E-6</v>
      </c>
      <c r="B19" s="9">
        <v>3.2747868809207749E-2</v>
      </c>
      <c r="C19" s="9">
        <v>2.5340347757344967E-4</v>
      </c>
      <c r="D19" s="9">
        <v>3.0031368919908649E-3</v>
      </c>
      <c r="E19" s="7">
        <v>3.3332310224000933E-5</v>
      </c>
      <c r="F19" s="7">
        <v>3.3332310224000933E-5</v>
      </c>
      <c r="G19" t="s">
        <v>13</v>
      </c>
      <c r="H19" s="8"/>
      <c r="J19" s="7"/>
    </row>
    <row r="20" spans="1:18" ht="15" x14ac:dyDescent="0.25">
      <c r="A20" s="9">
        <v>1.5999999999999999E-5</v>
      </c>
      <c r="B20" s="9">
        <v>2.8194487332864213E-2</v>
      </c>
      <c r="C20" s="9">
        <v>2.7308454389749062E-4</v>
      </c>
      <c r="D20" s="9">
        <v>2.8022967184783546E-3</v>
      </c>
      <c r="E20" s="7">
        <v>3.6937305779806886E-5</v>
      </c>
      <c r="F20" s="7">
        <v>3.6937305779806886E-5</v>
      </c>
      <c r="G20" t="s">
        <v>13</v>
      </c>
      <c r="H20" s="8"/>
      <c r="J20" s="7"/>
    </row>
    <row r="21" spans="1:18" ht="15" x14ac:dyDescent="0.25">
      <c r="A21" s="9">
        <v>1.5999999999999999E-5</v>
      </c>
      <c r="B21" s="9">
        <v>2.8198923631280619E-2</v>
      </c>
      <c r="C21" s="9">
        <v>2.0652952050357446E-4</v>
      </c>
      <c r="D21" s="9">
        <v>2.7999528194666925E-3</v>
      </c>
      <c r="E21" s="7">
        <v>2.8638951737327785E-5</v>
      </c>
      <c r="F21" s="7">
        <v>2.8638951737327785E-5</v>
      </c>
      <c r="G21" t="s">
        <v>13</v>
      </c>
      <c r="H21" s="8"/>
      <c r="J21" s="7"/>
    </row>
    <row r="22" spans="1:18" ht="18.75" x14ac:dyDescent="0.3">
      <c r="A22" s="9">
        <v>3.1999999999999999E-5</v>
      </c>
      <c r="B22" s="9">
        <v>1.9591257016113688E-2</v>
      </c>
      <c r="C22" s="9">
        <v>1.9736022639246876E-4</v>
      </c>
      <c r="D22" s="9"/>
      <c r="F22" s="7"/>
      <c r="G22" t="s">
        <v>13</v>
      </c>
      <c r="H22" s="8"/>
      <c r="I22" s="11" t="s">
        <v>12</v>
      </c>
      <c r="J22" s="12" t="s">
        <v>1</v>
      </c>
      <c r="K22" s="11" t="s">
        <v>11</v>
      </c>
      <c r="L22" s="11" t="s">
        <v>1</v>
      </c>
      <c r="M22" s="11"/>
      <c r="N22" s="11"/>
      <c r="O22" s="11"/>
      <c r="P22" s="11"/>
      <c r="Q22" s="11"/>
    </row>
    <row r="23" spans="1:18" ht="15" x14ac:dyDescent="0.25">
      <c r="A23" s="9">
        <v>6.3999999999999997E-5</v>
      </c>
      <c r="B23" s="9">
        <v>1.1464326140285029E-2</v>
      </c>
      <c r="C23" s="9">
        <v>1.3492784628957365E-4</v>
      </c>
      <c r="D23" s="9"/>
      <c r="F23" s="7"/>
      <c r="G23" t="s">
        <v>13</v>
      </c>
      <c r="H23" s="8"/>
      <c r="I23">
        <v>40</v>
      </c>
      <c r="J23" s="7">
        <v>13</v>
      </c>
      <c r="K23">
        <v>25</v>
      </c>
    </row>
    <row r="24" spans="1:18" s="3" customFormat="1" ht="23.25" x14ac:dyDescent="0.35">
      <c r="A24" s="10" t="s">
        <v>53</v>
      </c>
      <c r="B24" s="8"/>
      <c r="C24" s="8"/>
      <c r="D24" s="8"/>
      <c r="E24" s="8"/>
      <c r="F24" s="8"/>
      <c r="H24" s="8"/>
      <c r="J24" s="8"/>
    </row>
    <row r="25" spans="1:18" ht="15" x14ac:dyDescent="0.25">
      <c r="A25" s="9">
        <v>1.0000000000000001E-9</v>
      </c>
      <c r="B25" s="9">
        <v>0.89554646765874213</v>
      </c>
      <c r="C25" s="9">
        <v>3.0321257111530091E-2</v>
      </c>
      <c r="D25" s="7">
        <v>0.84310163961294038</v>
      </c>
      <c r="E25" s="7">
        <v>5.9109752197140771E-2</v>
      </c>
      <c r="F25" s="7">
        <v>5.9109752197140771E-2</v>
      </c>
      <c r="G25" s="7">
        <v>540</v>
      </c>
      <c r="H25" s="8"/>
      <c r="I25" s="7"/>
      <c r="J25" s="7"/>
    </row>
    <row r="26" spans="1:18" ht="15" x14ac:dyDescent="0.25">
      <c r="A26" s="9">
        <v>5.0000000000000001E-9</v>
      </c>
      <c r="B26" s="9">
        <v>0.92053614327939104</v>
      </c>
      <c r="C26" s="9">
        <v>2.9979158990022139E-2</v>
      </c>
      <c r="D26" s="7">
        <v>0.86588190117007457</v>
      </c>
      <c r="E26" s="7">
        <v>5.4085153483481758E-2</v>
      </c>
      <c r="F26" s="7">
        <v>5.4085153483481758E-2</v>
      </c>
      <c r="G26" s="7">
        <v>540</v>
      </c>
      <c r="H26" s="8"/>
      <c r="I26" s="7"/>
      <c r="J26" s="7"/>
      <c r="Q26" s="13"/>
    </row>
    <row r="27" spans="1:18" ht="15" x14ac:dyDescent="0.25">
      <c r="A27" s="9">
        <v>1E-8</v>
      </c>
      <c r="B27" s="9">
        <v>1</v>
      </c>
      <c r="C27" s="9">
        <v>2.9014092087986824E-2</v>
      </c>
      <c r="D27" s="7">
        <v>0.94472993966749264</v>
      </c>
      <c r="E27" s="7">
        <v>5.6247779420843087E-2</v>
      </c>
      <c r="F27" s="7">
        <v>5.6247779420843087E-2</v>
      </c>
      <c r="G27" s="7">
        <v>540</v>
      </c>
      <c r="H27" s="8"/>
      <c r="I27" s="7"/>
      <c r="J27" s="7"/>
      <c r="O27" s="13"/>
      <c r="P27" s="13"/>
      <c r="Q27" s="1"/>
    </row>
    <row r="28" spans="1:18" ht="15" x14ac:dyDescent="0.25">
      <c r="A28" s="9">
        <v>1.4999999999999999E-8</v>
      </c>
      <c r="B28" s="9">
        <v>0.97838055294744386</v>
      </c>
      <c r="C28" s="9">
        <v>2.8367849806692189E-2</v>
      </c>
      <c r="D28" s="7">
        <v>0.92265526324390601</v>
      </c>
      <c r="E28" s="7">
        <v>5.9213935155762842E-2</v>
      </c>
      <c r="F28" s="7">
        <v>5.9213935155762842E-2</v>
      </c>
      <c r="G28" s="7">
        <v>540</v>
      </c>
      <c r="H28" s="8"/>
      <c r="I28" s="7"/>
      <c r="J28" s="7"/>
      <c r="O28" s="13"/>
      <c r="P28" s="13"/>
    </row>
    <row r="29" spans="1:18" x14ac:dyDescent="0.3">
      <c r="A29" s="9">
        <v>2.4999999999999999E-8</v>
      </c>
      <c r="B29" s="9">
        <v>0.92040454074633604</v>
      </c>
      <c r="C29" s="9">
        <v>2.5937202672538722E-2</v>
      </c>
      <c r="D29" s="7">
        <v>0.86936100611644651</v>
      </c>
      <c r="E29" s="7">
        <v>6.3551686056281503E-2</v>
      </c>
      <c r="F29" s="7">
        <v>6.3551686056281503E-2</v>
      </c>
      <c r="G29" s="7">
        <v>540</v>
      </c>
      <c r="H29" s="8"/>
      <c r="I29" s="7"/>
      <c r="J29" s="7"/>
      <c r="P29" s="13"/>
      <c r="Q29" s="7"/>
    </row>
    <row r="30" spans="1:18" x14ac:dyDescent="0.3">
      <c r="A30" s="9">
        <v>4.0000000000000001E-8</v>
      </c>
      <c r="B30" s="9">
        <v>0.68677346822301677</v>
      </c>
      <c r="C30" s="9">
        <v>2.0425445373754212E-2</v>
      </c>
      <c r="D30" s="7">
        <v>0.63649300720253088</v>
      </c>
      <c r="E30" s="7">
        <v>4.3510805563573729E-2</v>
      </c>
      <c r="F30" s="7">
        <v>4.3510805563573729E-2</v>
      </c>
      <c r="G30" s="7">
        <v>540</v>
      </c>
      <c r="H30" s="8"/>
      <c r="I30" s="7"/>
      <c r="J30" s="7"/>
    </row>
    <row r="31" spans="1:18" x14ac:dyDescent="0.3">
      <c r="A31" s="9">
        <v>8.0000000000000002E-8</v>
      </c>
      <c r="B31" s="9">
        <v>0.62624680749721129</v>
      </c>
      <c r="C31" s="9">
        <v>2.6025645975659036E-2</v>
      </c>
      <c r="D31" s="7">
        <v>0.5754194248512956</v>
      </c>
      <c r="E31" s="7">
        <v>4.1414707185486663E-2</v>
      </c>
      <c r="F31" s="7">
        <v>4.1414707185486663E-2</v>
      </c>
      <c r="G31" s="7">
        <v>540</v>
      </c>
      <c r="H31" s="8"/>
      <c r="I31" s="7"/>
      <c r="J31" s="7"/>
    </row>
    <row r="32" spans="1:18" x14ac:dyDescent="0.3">
      <c r="A32" s="9">
        <v>1.4999999999999999E-7</v>
      </c>
      <c r="B32" s="9">
        <v>0.57253176933675398</v>
      </c>
      <c r="C32" s="9">
        <v>1.9887127984050804E-2</v>
      </c>
      <c r="D32" s="7">
        <v>0.52156657324804268</v>
      </c>
      <c r="E32" s="7">
        <v>3.4573068591978305E-2</v>
      </c>
      <c r="F32" s="7">
        <v>3.4573068591978305E-2</v>
      </c>
      <c r="G32" s="7">
        <v>540</v>
      </c>
      <c r="H32" s="8"/>
      <c r="I32" s="7"/>
      <c r="J32" s="7"/>
    </row>
    <row r="33" spans="1:10" x14ac:dyDescent="0.3">
      <c r="A33" s="9">
        <v>2.4999999999999999E-7</v>
      </c>
      <c r="B33" s="9">
        <v>0.59756302328789979</v>
      </c>
      <c r="C33" s="9">
        <v>2.3368482502425732E-2</v>
      </c>
      <c r="D33" s="7">
        <v>0.54543108031351173</v>
      </c>
      <c r="E33" s="7">
        <v>3.7451013656239249E-2</v>
      </c>
      <c r="F33" s="7">
        <v>3.7451013656239249E-2</v>
      </c>
      <c r="G33" s="7">
        <v>540</v>
      </c>
      <c r="H33" s="8"/>
      <c r="I33" s="7"/>
      <c r="J33" s="7"/>
    </row>
    <row r="34" spans="1:10" x14ac:dyDescent="0.3">
      <c r="A34" s="9">
        <v>3.9999999999999998E-7</v>
      </c>
      <c r="B34" s="9">
        <v>0.56210861649448418</v>
      </c>
      <c r="C34" s="9">
        <v>2.2501390825239061E-2</v>
      </c>
      <c r="D34" s="7">
        <v>0.50765235257623031</v>
      </c>
      <c r="E34" s="7">
        <v>3.5364411356071851E-2</v>
      </c>
      <c r="F34" s="7">
        <v>3.5364411356071851E-2</v>
      </c>
      <c r="G34" s="7">
        <v>540</v>
      </c>
      <c r="H34" s="8"/>
      <c r="I34" s="7"/>
      <c r="J34" s="7"/>
    </row>
    <row r="35" spans="1:10" x14ac:dyDescent="0.3">
      <c r="A35" s="9">
        <v>5.9999999999999997E-7</v>
      </c>
      <c r="B35" s="9">
        <v>0.51937637403431935</v>
      </c>
      <c r="C35" s="9">
        <v>1.9516080564723766E-2</v>
      </c>
      <c r="D35" s="7">
        <v>0.46550563455558269</v>
      </c>
      <c r="E35" s="7">
        <v>3.3478775640490663E-2</v>
      </c>
      <c r="F35" s="7">
        <v>3.3478775640490663E-2</v>
      </c>
      <c r="G35" s="7">
        <v>540</v>
      </c>
      <c r="H35" s="8"/>
      <c r="I35" s="7"/>
      <c r="J35" s="7"/>
    </row>
    <row r="36" spans="1:10" x14ac:dyDescent="0.3">
      <c r="A36" s="9">
        <v>8.9999999999999996E-7</v>
      </c>
      <c r="B36" s="9">
        <v>0.43709287585901474</v>
      </c>
      <c r="C36" s="9">
        <v>1.7320064237621755E-2</v>
      </c>
      <c r="D36" s="7">
        <v>0.38555602445528486</v>
      </c>
      <c r="E36" s="7">
        <v>2.5973421101910168E-2</v>
      </c>
      <c r="F36" s="7">
        <v>2.5973421101910168E-2</v>
      </c>
      <c r="G36" s="7">
        <v>540</v>
      </c>
      <c r="H36" s="8"/>
      <c r="I36" s="7"/>
      <c r="J36" s="7"/>
    </row>
    <row r="37" spans="1:10" x14ac:dyDescent="0.3">
      <c r="A37" s="9">
        <v>8.9999999999999996E-7</v>
      </c>
      <c r="B37" s="9">
        <v>0.4373834486643377</v>
      </c>
      <c r="C37" s="9">
        <v>8.0457764425224745E-3</v>
      </c>
      <c r="D37" s="7">
        <v>0.38629703714780089</v>
      </c>
      <c r="E37" s="7">
        <v>1.3434614625437815E-2</v>
      </c>
      <c r="F37" s="7">
        <v>1.3434614625437815E-2</v>
      </c>
      <c r="G37" s="7">
        <v>540</v>
      </c>
      <c r="H37" s="8"/>
      <c r="I37" s="7"/>
      <c r="J37" s="7"/>
    </row>
    <row r="38" spans="1:10" x14ac:dyDescent="0.3">
      <c r="A38" s="9">
        <v>9.9999999999999995E-7</v>
      </c>
      <c r="B38" s="9">
        <v>0.41766221115650559</v>
      </c>
      <c r="C38" s="9">
        <v>8.203770658711659E-3</v>
      </c>
      <c r="D38" s="7">
        <v>0.36299330757353282</v>
      </c>
      <c r="E38" s="7">
        <v>1.2118646291214966E-2</v>
      </c>
      <c r="F38" s="7">
        <v>1.2118646291214966E-2</v>
      </c>
      <c r="G38" s="7">
        <v>540</v>
      </c>
      <c r="H38" s="8"/>
      <c r="I38" s="7"/>
      <c r="J38" s="7"/>
    </row>
    <row r="39" spans="1:10" x14ac:dyDescent="0.3">
      <c r="A39" s="9">
        <v>1.5E-6</v>
      </c>
      <c r="B39" s="9">
        <v>0.2246910314617751</v>
      </c>
      <c r="C39" s="9">
        <v>4.4761070351749237E-3</v>
      </c>
      <c r="D39" s="9">
        <v>0.17380697523532065</v>
      </c>
      <c r="E39" s="9">
        <v>5.8792233769215489E-3</v>
      </c>
      <c r="F39" s="9">
        <v>5.8792233769215489E-3</v>
      </c>
      <c r="G39" s="7">
        <v>540</v>
      </c>
      <c r="H39" s="8"/>
      <c r="I39" s="7"/>
      <c r="J39" s="7"/>
    </row>
    <row r="40" spans="1:10" x14ac:dyDescent="0.3">
      <c r="A40" s="9">
        <v>2.5000000000000002E-6</v>
      </c>
      <c r="B40" s="9">
        <v>0.11584469986515432</v>
      </c>
      <c r="C40" s="9">
        <v>2.7295162964653696E-3</v>
      </c>
      <c r="D40" s="7">
        <v>6.2782751779501586E-2</v>
      </c>
      <c r="E40" s="7">
        <v>2.2569186373472909E-3</v>
      </c>
      <c r="F40" s="7">
        <v>2.2569186373472909E-3</v>
      </c>
      <c r="G40" s="7">
        <v>540</v>
      </c>
      <c r="H40" s="8"/>
      <c r="I40" s="7"/>
      <c r="J40" s="7"/>
    </row>
    <row r="41" spans="1:10" x14ac:dyDescent="0.3">
      <c r="A41" s="9">
        <v>3.9999999999999998E-6</v>
      </c>
      <c r="B41" s="9">
        <v>7.698693883442409E-2</v>
      </c>
      <c r="C41" s="9">
        <v>2.0221155266332892E-3</v>
      </c>
      <c r="D41" s="7">
        <v>2.3902547083668506E-2</v>
      </c>
      <c r="E41" s="7">
        <v>8.8856263715359385E-4</v>
      </c>
      <c r="F41" s="7">
        <v>8.8856263715359385E-4</v>
      </c>
      <c r="G41" s="7">
        <v>540</v>
      </c>
      <c r="H41" s="8"/>
      <c r="I41" s="7"/>
      <c r="J41" s="7"/>
    </row>
    <row r="42" spans="1:10" x14ac:dyDescent="0.3">
      <c r="A42" s="9">
        <v>6.0000000000000002E-6</v>
      </c>
      <c r="B42" s="9">
        <v>5.4436641243968159E-2</v>
      </c>
      <c r="C42" s="9">
        <v>1.4401219777550572E-3</v>
      </c>
      <c r="D42" s="7">
        <v>7.5868551456470647E-3</v>
      </c>
      <c r="E42" s="7">
        <v>2.906108630381749E-4</v>
      </c>
      <c r="F42" s="7">
        <v>2.906108630381749E-4</v>
      </c>
      <c r="G42" s="7">
        <v>540</v>
      </c>
      <c r="H42" s="8"/>
      <c r="I42" s="7"/>
      <c r="J42" s="7"/>
    </row>
    <row r="43" spans="1:10" x14ac:dyDescent="0.3">
      <c r="A43" s="9">
        <v>6.0000000000000002E-6</v>
      </c>
      <c r="B43" s="9">
        <v>5.4408375507369856E-2</v>
      </c>
      <c r="C43" s="9">
        <v>1.1032895427411477E-3</v>
      </c>
      <c r="D43" s="7">
        <v>7.5810711079432897E-3</v>
      </c>
      <c r="E43" s="7">
        <v>2.1837033515482952E-4</v>
      </c>
      <c r="F43" s="7">
        <v>2.1837033515482952E-4</v>
      </c>
      <c r="G43" s="7">
        <v>540</v>
      </c>
      <c r="H43" s="8"/>
      <c r="I43" s="7"/>
      <c r="J43" s="7"/>
    </row>
    <row r="44" spans="1:10" x14ac:dyDescent="0.3">
      <c r="A44" s="9">
        <v>9.0000000000000002E-6</v>
      </c>
      <c r="B44" s="9">
        <v>4.5711306924886543E-2</v>
      </c>
      <c r="C44" s="9">
        <v>9.6869511649769701E-4</v>
      </c>
      <c r="D44" s="7">
        <v>3.4889272348793657E-3</v>
      </c>
      <c r="E44" s="7">
        <v>1.0615980421910444E-4</v>
      </c>
      <c r="F44" s="7">
        <v>1.0615980421910444E-4</v>
      </c>
      <c r="G44" s="7">
        <v>540</v>
      </c>
      <c r="H44" s="8"/>
      <c r="I44" s="7"/>
      <c r="J44" s="7"/>
    </row>
    <row r="45" spans="1:10" x14ac:dyDescent="0.3">
      <c r="A45" s="9">
        <v>1.2999999999999999E-5</v>
      </c>
      <c r="B45" s="9">
        <v>3.7690603768428657E-2</v>
      </c>
      <c r="C45" s="9">
        <v>8.2979174033587493E-4</v>
      </c>
      <c r="D45" s="9">
        <v>4.6520581975084002E-4</v>
      </c>
      <c r="E45" s="9">
        <v>1.4576689122879816E-5</v>
      </c>
      <c r="F45" s="9">
        <v>1.4576689122879816E-5</v>
      </c>
      <c r="G45" s="7">
        <v>540</v>
      </c>
      <c r="H45" s="8"/>
      <c r="I45" s="7"/>
      <c r="J45" s="7"/>
    </row>
    <row r="46" spans="1:10" x14ac:dyDescent="0.3">
      <c r="A46" s="9">
        <v>2.0000000000000002E-5</v>
      </c>
      <c r="B46" s="9">
        <v>3.3708530781348417E-2</v>
      </c>
      <c r="C46" s="9">
        <v>7.7223757814767465E-4</v>
      </c>
      <c r="F46" s="7"/>
      <c r="G46" s="7"/>
      <c r="H46" s="8"/>
      <c r="I46" s="7"/>
      <c r="J46" s="7"/>
    </row>
    <row r="47" spans="1:10" x14ac:dyDescent="0.3">
      <c r="A47" s="9">
        <v>1.2999999999999999E-5</v>
      </c>
      <c r="B47" s="9">
        <v>3.3677893679934387E-2</v>
      </c>
      <c r="C47" s="9">
        <v>3.6034542462698492E-4</v>
      </c>
      <c r="D47" s="7">
        <v>4.6571003764480252E-4</v>
      </c>
      <c r="E47" s="7">
        <v>7.0766577189108625E-6</v>
      </c>
      <c r="F47" s="7">
        <v>7.0766577189108625E-6</v>
      </c>
      <c r="G47" s="7">
        <v>540</v>
      </c>
      <c r="H47" s="8"/>
      <c r="I47" s="7"/>
      <c r="J47" s="7"/>
    </row>
    <row r="48" spans="1:10" x14ac:dyDescent="0.3">
      <c r="A48" s="9">
        <v>1.8E-5</v>
      </c>
      <c r="B48" s="9">
        <v>3.0537007947644079E-2</v>
      </c>
      <c r="C48" s="9">
        <v>3.4049807773808317E-4</v>
      </c>
      <c r="F48" s="7"/>
      <c r="G48" s="7">
        <v>540</v>
      </c>
      <c r="H48" s="8"/>
      <c r="I48" s="7"/>
      <c r="J48" s="7"/>
    </row>
    <row r="49" spans="1:27" x14ac:dyDescent="0.3">
      <c r="A49" s="9">
        <v>3.0000000000000001E-5</v>
      </c>
      <c r="B49" s="9">
        <v>2.5093978282298656E-2</v>
      </c>
      <c r="C49" s="9">
        <v>3.0154536570515443E-4</v>
      </c>
      <c r="D49" s="7">
        <v>3.7199470196611013E-4</v>
      </c>
      <c r="E49" s="7">
        <v>6.2197977781047063E-6</v>
      </c>
      <c r="F49" s="7">
        <v>6.2197977781047063E-6</v>
      </c>
      <c r="G49" s="7">
        <v>540</v>
      </c>
      <c r="H49" s="8"/>
      <c r="I49" s="7"/>
      <c r="J49" s="7"/>
    </row>
    <row r="50" spans="1:27" x14ac:dyDescent="0.3">
      <c r="A50" s="9">
        <v>5.0000000000000002E-5</v>
      </c>
      <c r="B50" s="9">
        <v>1.5183367221383961E-2</v>
      </c>
      <c r="C50" s="9">
        <v>1.9818831920512107E-4</v>
      </c>
      <c r="D50" s="7">
        <v>4.3640874661249097E-5</v>
      </c>
      <c r="E50" s="7">
        <v>7.9335345957311323E-7</v>
      </c>
      <c r="F50" s="7">
        <v>7.9335345957311323E-7</v>
      </c>
      <c r="G50" s="7">
        <v>540</v>
      </c>
      <c r="H50" s="8"/>
      <c r="I50" s="7"/>
      <c r="J50" s="7"/>
    </row>
    <row r="51" spans="1:27" x14ac:dyDescent="0.3">
      <c r="A51" s="9">
        <v>5.0000000000000002E-5</v>
      </c>
      <c r="B51" s="9">
        <v>1.5202305825242717E-2</v>
      </c>
      <c r="C51" s="9">
        <v>2.0061268715504594E-4</v>
      </c>
      <c r="F51" s="7"/>
      <c r="G51" s="7"/>
      <c r="H51" s="8"/>
      <c r="I51" s="7"/>
    </row>
    <row r="52" spans="1:27" x14ac:dyDescent="0.3">
      <c r="A52" s="9">
        <v>2.9999999999999997E-4</v>
      </c>
      <c r="B52" s="9">
        <v>9.5578403892591706E-5</v>
      </c>
      <c r="C52" s="9">
        <v>1.0192704181178866E-5</v>
      </c>
      <c r="F52" s="7"/>
      <c r="G52" s="7"/>
      <c r="H52" s="8"/>
      <c r="I52" s="7"/>
      <c r="J52" s="7"/>
    </row>
    <row r="53" spans="1:27" s="5" customFormat="1" x14ac:dyDescent="0.3">
      <c r="A53" s="9">
        <v>3.0000000000000001E-3</v>
      </c>
      <c r="B53" s="9">
        <v>1.8629804655998093E-5</v>
      </c>
      <c r="C53" s="9">
        <v>2.2268030871474861E-6</v>
      </c>
      <c r="D53" s="7"/>
      <c r="E53" s="7"/>
      <c r="F53" s="7"/>
      <c r="G53" s="7"/>
      <c r="H53" s="8"/>
      <c r="I53" s="7"/>
      <c r="J53" s="7"/>
      <c r="T53" s="3"/>
      <c r="AA53" s="3"/>
    </row>
    <row r="54" spans="1:27" x14ac:dyDescent="0.3">
      <c r="A54" s="7">
        <v>5.0000000000000001E-3</v>
      </c>
      <c r="B54" s="7">
        <v>1.6019342532548902E-5</v>
      </c>
      <c r="C54" s="7">
        <v>2.0511984018012944E-6</v>
      </c>
      <c r="F54" s="7"/>
      <c r="G54" s="7"/>
      <c r="H54" s="8"/>
      <c r="I54" s="7"/>
      <c r="J54" s="7"/>
      <c r="W54" t="s">
        <v>5</v>
      </c>
    </row>
    <row r="55" spans="1:27" s="3" customFormat="1" ht="23.4" x14ac:dyDescent="0.45">
      <c r="A55" s="10" t="s">
        <v>54</v>
      </c>
      <c r="B55" s="8"/>
      <c r="C55" s="8"/>
      <c r="D55" s="8"/>
      <c r="E55" s="8"/>
      <c r="F55" s="8"/>
      <c r="H55" s="8"/>
      <c r="I55" s="8"/>
      <c r="J55" s="8"/>
    </row>
    <row r="56" spans="1:27" x14ac:dyDescent="0.3">
      <c r="A56" s="7">
        <v>0</v>
      </c>
      <c r="B56" s="9">
        <v>1</v>
      </c>
      <c r="C56" s="9">
        <v>1.5355830355023848E-2</v>
      </c>
      <c r="D56" s="9">
        <v>0.96175189115728299</v>
      </c>
      <c r="E56" s="7">
        <v>2.8240273793527549E-2</v>
      </c>
      <c r="F56" s="7">
        <v>2.8240273793527549E-2</v>
      </c>
      <c r="G56" s="7">
        <v>495</v>
      </c>
      <c r="H56" s="8"/>
      <c r="I56" s="7"/>
      <c r="J56" s="15"/>
      <c r="K56" s="15"/>
      <c r="L56" s="15"/>
      <c r="M56" s="15"/>
      <c r="N56" s="15"/>
      <c r="O56" s="15"/>
      <c r="P56" s="15"/>
      <c r="Q56" s="15"/>
    </row>
    <row r="57" spans="1:27" x14ac:dyDescent="0.3">
      <c r="A57" s="7">
        <v>9.9999999999999995E-8</v>
      </c>
      <c r="B57" s="9">
        <v>0.96450631479417692</v>
      </c>
      <c r="C57" s="9">
        <v>1.5475355440807777E-2</v>
      </c>
      <c r="D57" s="9">
        <v>0.92633067917506151</v>
      </c>
      <c r="E57" s="7">
        <v>2.7918002159252817E-2</v>
      </c>
      <c r="F57" s="7">
        <v>2.7918002159252817E-2</v>
      </c>
      <c r="G57" s="7">
        <v>495</v>
      </c>
      <c r="H57" s="8"/>
      <c r="I57" s="7"/>
      <c r="J57" s="15"/>
      <c r="K57" s="15"/>
      <c r="L57" s="15"/>
      <c r="M57" s="15"/>
      <c r="N57" s="15"/>
      <c r="O57" s="15"/>
      <c r="P57" s="15"/>
      <c r="Q57" s="15"/>
    </row>
    <row r="58" spans="1:27" x14ac:dyDescent="0.3">
      <c r="A58" s="7">
        <v>4.9999999999999998E-7</v>
      </c>
      <c r="B58" s="9">
        <v>0.73646047863185227</v>
      </c>
      <c r="C58" s="9">
        <v>1.054763225431582E-2</v>
      </c>
      <c r="D58" s="9">
        <v>0.69627178774504306</v>
      </c>
      <c r="E58" s="7">
        <v>1.9533971310916762E-2</v>
      </c>
      <c r="F58" s="7">
        <v>1.9533971310916762E-2</v>
      </c>
      <c r="G58" s="7">
        <v>495</v>
      </c>
      <c r="H58" s="8"/>
      <c r="I58" s="7"/>
      <c r="J58" s="16"/>
      <c r="K58" s="15"/>
      <c r="L58" s="15"/>
      <c r="M58" s="15"/>
      <c r="N58" s="15"/>
      <c r="O58" s="15"/>
      <c r="P58" s="15"/>
      <c r="Q58" s="15"/>
    </row>
    <row r="59" spans="1:27" x14ac:dyDescent="0.3">
      <c r="A59" s="7">
        <v>9.9999999999999995E-7</v>
      </c>
      <c r="B59" s="9">
        <v>0.48545969654680377</v>
      </c>
      <c r="C59" s="9">
        <v>7.2772370818471686E-3</v>
      </c>
      <c r="D59" s="9">
        <v>0.44783547257570216</v>
      </c>
      <c r="E59" s="7">
        <v>1.361883221398257E-2</v>
      </c>
      <c r="F59" s="7">
        <v>1.361883221398257E-2</v>
      </c>
      <c r="G59" s="7">
        <v>495</v>
      </c>
      <c r="H59" s="8"/>
      <c r="I59" s="7"/>
      <c r="J59" s="14"/>
      <c r="K59" s="15"/>
      <c r="L59" s="15"/>
      <c r="M59" s="15"/>
      <c r="N59" s="15"/>
      <c r="O59" s="15"/>
      <c r="P59" s="15"/>
      <c r="Q59" s="15"/>
    </row>
    <row r="60" spans="1:27" x14ac:dyDescent="0.3">
      <c r="A60" s="7">
        <v>9.9999999999999995E-7</v>
      </c>
      <c r="B60" s="9">
        <v>0.48564736252261481</v>
      </c>
      <c r="C60" s="9">
        <v>7.3232199630399878E-3</v>
      </c>
      <c r="D60" s="9">
        <v>0.44831288637738093</v>
      </c>
      <c r="E60" s="7">
        <v>1.2835510996478486E-2</v>
      </c>
      <c r="F60" s="7">
        <v>1.2835510996478486E-2</v>
      </c>
      <c r="G60" s="7">
        <v>495</v>
      </c>
      <c r="H60" s="8"/>
      <c r="I60" s="7"/>
      <c r="J60" s="14"/>
      <c r="K60" s="15"/>
      <c r="L60" s="15"/>
      <c r="M60" s="15"/>
      <c r="N60" s="15"/>
      <c r="O60" s="15"/>
      <c r="P60" s="15"/>
      <c r="Q60" s="15"/>
    </row>
    <row r="61" spans="1:27" x14ac:dyDescent="0.3">
      <c r="A61" s="7">
        <v>1.5E-5</v>
      </c>
      <c r="B61" s="9">
        <v>3.6854320078671857E-2</v>
      </c>
      <c r="C61" s="9">
        <v>5.8216951783892636E-4</v>
      </c>
      <c r="D61" s="9">
        <v>7.9297017018803157E-4</v>
      </c>
      <c r="E61" s="7">
        <v>1.7095430455241304E-5</v>
      </c>
      <c r="F61" s="7">
        <v>1.7095430455241304E-5</v>
      </c>
      <c r="G61" s="7">
        <v>495</v>
      </c>
      <c r="H61" s="8"/>
      <c r="I61" s="7"/>
      <c r="J61" s="14"/>
      <c r="K61" s="15"/>
      <c r="L61" s="15"/>
      <c r="M61" s="15"/>
      <c r="N61" s="15"/>
      <c r="O61" s="15"/>
      <c r="P61" s="15"/>
      <c r="Q61" s="15"/>
    </row>
    <row r="62" spans="1:27" x14ac:dyDescent="0.3">
      <c r="A62" s="7">
        <v>1.5E-5</v>
      </c>
      <c r="B62" s="9">
        <v>3.6833562233481179E-2</v>
      </c>
      <c r="C62" s="9">
        <v>5.0148691812399262E-4</v>
      </c>
      <c r="D62" s="9">
        <v>7.9189292568915238E-4</v>
      </c>
      <c r="E62" s="7">
        <v>1.5287167483651145E-5</v>
      </c>
      <c r="F62" s="7">
        <v>1.5287167483651145E-5</v>
      </c>
      <c r="G62" s="7">
        <v>495</v>
      </c>
      <c r="H62" s="8"/>
      <c r="I62" s="7"/>
      <c r="J62" s="14"/>
      <c r="K62" s="15"/>
      <c r="L62" s="15"/>
      <c r="M62" s="15"/>
      <c r="N62" s="15"/>
      <c r="O62" s="15"/>
      <c r="P62" s="15"/>
      <c r="Q62" s="15"/>
    </row>
    <row r="63" spans="1:27" x14ac:dyDescent="0.3">
      <c r="A63" s="7">
        <v>1.4999999999999999E-4</v>
      </c>
      <c r="B63" s="9">
        <v>5.4615542601347614E-3</v>
      </c>
      <c r="C63" s="9">
        <v>1.294508694774828E-4</v>
      </c>
      <c r="D63" s="9">
        <v>2.278879129906972E-4</v>
      </c>
      <c r="E63" s="7">
        <v>7.9102519972156653E-6</v>
      </c>
      <c r="F63" s="7">
        <v>7.9102519972156653E-6</v>
      </c>
      <c r="G63" s="7">
        <v>495</v>
      </c>
      <c r="H63" s="8"/>
      <c r="I63" s="7"/>
      <c r="J63" s="14"/>
      <c r="K63" s="15"/>
      <c r="L63" s="15"/>
      <c r="M63" s="15"/>
      <c r="N63" s="15"/>
      <c r="O63" s="15"/>
      <c r="P63" s="15"/>
      <c r="Q63" s="15"/>
    </row>
    <row r="64" spans="1:27" x14ac:dyDescent="0.3">
      <c r="A64" s="7">
        <v>1.4999999999999999E-4</v>
      </c>
      <c r="B64" s="9">
        <v>5.4596170117735517E-3</v>
      </c>
      <c r="C64" s="9">
        <v>1.6134252958319872E-4</v>
      </c>
      <c r="D64" s="9">
        <v>2.2772014749041728E-4</v>
      </c>
      <c r="E64" s="7">
        <v>9.5352147547101183E-6</v>
      </c>
      <c r="F64" s="7">
        <v>9.5352147547101183E-6</v>
      </c>
      <c r="G64" s="7">
        <v>495</v>
      </c>
      <c r="H64" s="8"/>
      <c r="I64" s="7"/>
      <c r="J64" s="15"/>
      <c r="K64" s="15"/>
      <c r="L64" s="15"/>
      <c r="M64" s="15"/>
      <c r="N64" s="15"/>
      <c r="O64" s="15"/>
      <c r="P64" s="15"/>
      <c r="Q64" s="15"/>
    </row>
    <row r="65" spans="1:23" x14ac:dyDescent="0.3">
      <c r="A65" s="7">
        <v>2.0000000000000001E-4</v>
      </c>
      <c r="B65" s="9">
        <v>7.9316787634231903E-4</v>
      </c>
      <c r="C65" s="9">
        <v>4.2168418445020787E-5</v>
      </c>
      <c r="D65" s="9">
        <v>3.4460097893168763E-5</v>
      </c>
      <c r="E65" s="7">
        <v>9.8450447776362478E-6</v>
      </c>
      <c r="F65" s="7">
        <v>9.2303628313423073E-6</v>
      </c>
      <c r="G65" s="7">
        <v>495</v>
      </c>
      <c r="H65" s="8"/>
      <c r="I65" s="7"/>
      <c r="J65" s="15"/>
      <c r="K65" s="15"/>
      <c r="L65" s="15"/>
      <c r="M65" s="15"/>
      <c r="N65" s="15"/>
      <c r="O65" s="15"/>
      <c r="P65" s="15"/>
      <c r="Q65" s="15"/>
    </row>
    <row r="66" spans="1:23" x14ac:dyDescent="0.3">
      <c r="A66" s="7">
        <v>5.0000000000000001E-3</v>
      </c>
      <c r="B66" s="9">
        <v>6.5470723902829772E-6</v>
      </c>
      <c r="C66" s="9">
        <v>6.9014663193680248E-7</v>
      </c>
      <c r="D66" s="9">
        <v>5.1386515987814351E-7</v>
      </c>
      <c r="E66" s="7">
        <v>2.972072775312044E-7</v>
      </c>
      <c r="F66" s="7">
        <v>2.7580524499378801E-7</v>
      </c>
      <c r="G66" s="7">
        <v>495</v>
      </c>
      <c r="H66" s="8"/>
      <c r="I66" s="7"/>
      <c r="J66" s="17"/>
      <c r="K66" s="17"/>
      <c r="L66" s="17"/>
      <c r="M66" s="17"/>
      <c r="N66" s="17"/>
      <c r="O66" s="15"/>
      <c r="P66" s="15"/>
      <c r="Q66" s="15"/>
      <c r="W66" t="s">
        <v>5</v>
      </c>
    </row>
    <row r="67" spans="1:23" s="3" customFormat="1" ht="23.4" x14ac:dyDescent="0.45">
      <c r="A67" s="10" t="s">
        <v>55</v>
      </c>
      <c r="B67" s="8"/>
      <c r="C67" s="8"/>
      <c r="D67" s="8"/>
      <c r="E67" s="8"/>
      <c r="F67" s="8"/>
      <c r="H67" s="8"/>
      <c r="I67" s="8"/>
      <c r="J67" s="33"/>
      <c r="K67" s="33"/>
      <c r="L67" s="33"/>
      <c r="M67" s="33"/>
      <c r="N67" s="33"/>
      <c r="O67" s="34"/>
      <c r="P67" s="34"/>
      <c r="Q67" s="34"/>
    </row>
    <row r="68" spans="1:23" x14ac:dyDescent="0.3">
      <c r="A68" s="7">
        <v>5.0000000000000001E-9</v>
      </c>
      <c r="B68" s="7">
        <v>1</v>
      </c>
      <c r="C68" s="7">
        <v>1.2741091086971973E-2</v>
      </c>
      <c r="D68" s="9">
        <v>0.95908757357855889</v>
      </c>
      <c r="E68" s="7">
        <v>2.3806149859715714E-2</v>
      </c>
      <c r="F68" s="7">
        <v>2.3806149859715714E-2</v>
      </c>
      <c r="G68" s="7">
        <v>541</v>
      </c>
      <c r="H68" s="8"/>
      <c r="I68" s="7"/>
      <c r="J68" s="14"/>
      <c r="K68" s="14"/>
      <c r="L68" s="14"/>
      <c r="M68" s="14"/>
      <c r="N68" s="14"/>
      <c r="O68" s="15"/>
      <c r="P68" s="15"/>
      <c r="Q68" s="15"/>
    </row>
    <row r="69" spans="1:23" x14ac:dyDescent="0.3">
      <c r="A69" s="7">
        <v>9.9999999999999995E-7</v>
      </c>
      <c r="B69" s="7">
        <v>0.39805952232078518</v>
      </c>
      <c r="C69" s="7">
        <v>5.4546903664268757E-3</v>
      </c>
      <c r="D69" s="9">
        <v>0.35777017138455341</v>
      </c>
      <c r="E69" s="7">
        <v>9.1247798669005457E-3</v>
      </c>
      <c r="F69" s="7">
        <v>9.1247798669005457E-3</v>
      </c>
      <c r="G69" s="7">
        <v>541</v>
      </c>
      <c r="H69" s="8"/>
      <c r="I69" s="7"/>
      <c r="J69" s="14"/>
      <c r="K69" s="14"/>
      <c r="L69" s="14"/>
      <c r="M69" s="14"/>
      <c r="N69" s="14"/>
      <c r="O69" s="15"/>
      <c r="P69" s="15"/>
      <c r="Q69" s="15"/>
    </row>
    <row r="70" spans="1:23" x14ac:dyDescent="0.3">
      <c r="A70" s="7">
        <v>9.9999999999999995E-7</v>
      </c>
      <c r="B70" s="7">
        <v>0.39922677796182909</v>
      </c>
      <c r="C70" s="7">
        <v>7.4032537607418058E-3</v>
      </c>
      <c r="D70" s="9">
        <v>0.35739579354322043</v>
      </c>
      <c r="E70" s="7">
        <v>1.1503670155025694E-2</v>
      </c>
      <c r="F70" s="7">
        <v>1.1503670155025694E-2</v>
      </c>
      <c r="G70" s="7">
        <v>541</v>
      </c>
      <c r="H70" s="8"/>
      <c r="I70" s="7"/>
      <c r="J70" s="15"/>
      <c r="K70" s="15"/>
      <c r="L70" s="15"/>
      <c r="M70" s="15"/>
      <c r="N70" s="15"/>
      <c r="O70" s="15"/>
      <c r="P70" s="15"/>
      <c r="Q70" s="15"/>
    </row>
    <row r="71" spans="1:23" x14ac:dyDescent="0.3">
      <c r="A71" s="7">
        <v>1.0000000000000001E-5</v>
      </c>
      <c r="B71" s="7">
        <v>3.8857396737448417E-2</v>
      </c>
      <c r="C71" s="7">
        <v>6.5760235506125641E-4</v>
      </c>
      <c r="D71" s="9">
        <v>2.4383056336814949E-3</v>
      </c>
      <c r="E71" s="7">
        <v>5.8411598218786275E-5</v>
      </c>
      <c r="F71" s="7">
        <v>5.8411598218786275E-5</v>
      </c>
      <c r="G71" s="7">
        <v>541</v>
      </c>
      <c r="H71" s="8"/>
      <c r="I71" s="7"/>
      <c r="J71" s="17"/>
      <c r="K71" s="17"/>
      <c r="L71" s="17"/>
      <c r="M71" s="17"/>
      <c r="N71" s="17"/>
      <c r="O71" s="17"/>
      <c r="P71" s="17"/>
      <c r="Q71" s="17"/>
    </row>
    <row r="72" spans="1:23" x14ac:dyDescent="0.3">
      <c r="A72" s="7">
        <v>1.0000000000000001E-5</v>
      </c>
      <c r="B72" s="7">
        <v>3.8873315458210128E-2</v>
      </c>
      <c r="C72" s="7">
        <v>6.262238178367435E-4</v>
      </c>
      <c r="D72" s="9">
        <v>2.4362392287646832E-3</v>
      </c>
      <c r="E72" s="7">
        <v>5.7063415685331811E-5</v>
      </c>
      <c r="F72" s="7">
        <v>5.7063415685331811E-5</v>
      </c>
      <c r="G72" s="7">
        <v>541</v>
      </c>
      <c r="H72" s="8"/>
      <c r="I72" s="7"/>
      <c r="J72" s="14"/>
      <c r="K72" s="14"/>
      <c r="L72" s="14"/>
      <c r="M72" s="14"/>
      <c r="N72" s="14"/>
      <c r="O72" s="14"/>
      <c r="P72" s="14"/>
      <c r="Q72" s="14"/>
    </row>
    <row r="73" spans="1:23" x14ac:dyDescent="0.3">
      <c r="A73" s="7">
        <v>1E-4</v>
      </c>
      <c r="B73" s="7">
        <v>6.8487246938237394E-3</v>
      </c>
      <c r="C73" s="7">
        <v>1.2558133602710134E-4</v>
      </c>
      <c r="D73" s="9">
        <v>3.1380506354006037E-4</v>
      </c>
      <c r="E73" s="7">
        <v>8.1845906281420837E-6</v>
      </c>
      <c r="F73" s="7">
        <v>8.1845906281420837E-6</v>
      </c>
      <c r="G73" s="7">
        <v>541</v>
      </c>
      <c r="H73" s="8"/>
      <c r="I73" s="7"/>
      <c r="J73" s="14"/>
      <c r="K73" s="14"/>
      <c r="L73" s="14"/>
      <c r="M73" s="14"/>
      <c r="N73" s="14"/>
      <c r="O73" s="14"/>
      <c r="P73" s="14"/>
      <c r="Q73" s="14"/>
    </row>
    <row r="74" spans="1:23" x14ac:dyDescent="0.3">
      <c r="A74" s="7">
        <v>1E-4</v>
      </c>
      <c r="B74" s="7">
        <v>6.8408341963273117E-3</v>
      </c>
      <c r="C74" s="7">
        <v>1.4780310582272399E-4</v>
      </c>
      <c r="D74" s="9">
        <v>3.1434664778895422E-4</v>
      </c>
      <c r="E74" s="7">
        <v>9.7732091608471059E-6</v>
      </c>
      <c r="F74" s="7">
        <v>9.7732091608471059E-6</v>
      </c>
      <c r="G74" s="7">
        <v>541</v>
      </c>
      <c r="H74" s="8"/>
      <c r="I74" s="7"/>
      <c r="J74" s="15"/>
      <c r="K74" s="15"/>
      <c r="L74" s="15"/>
      <c r="M74" s="15"/>
      <c r="N74" s="15"/>
      <c r="O74" s="15"/>
      <c r="P74" s="15"/>
      <c r="Q74" s="15"/>
    </row>
    <row r="75" spans="1:23" x14ac:dyDescent="0.3">
      <c r="A75" s="7">
        <v>1.7000000000000001E-4</v>
      </c>
      <c r="B75" s="7">
        <v>3.8409881445813649E-4</v>
      </c>
      <c r="C75" s="7">
        <v>1.770676214454576E-5</v>
      </c>
      <c r="D75" s="9">
        <v>6.9097220279743752E-5</v>
      </c>
      <c r="E75" s="7">
        <v>4.7465026782667713E-6</v>
      </c>
      <c r="F75" s="7">
        <v>4.7465026782667713E-6</v>
      </c>
      <c r="G75" s="7">
        <v>541</v>
      </c>
      <c r="H75" s="8"/>
      <c r="I75" s="7"/>
      <c r="J75" s="15"/>
      <c r="K75" s="15"/>
      <c r="L75" s="15"/>
      <c r="M75" s="15"/>
      <c r="N75" s="15"/>
      <c r="O75" s="15"/>
      <c r="P75" s="15"/>
      <c r="Q75" s="15"/>
    </row>
    <row r="76" spans="1:23" x14ac:dyDescent="0.3">
      <c r="A76" s="7">
        <v>1.7000000000000001E-4</v>
      </c>
      <c r="B76" s="7">
        <v>3.4342248113662595E-4</v>
      </c>
      <c r="C76" s="7">
        <v>1.5398145018233493E-5</v>
      </c>
      <c r="D76" s="9">
        <v>6.919698372122242E-5</v>
      </c>
      <c r="E76" s="7">
        <v>4.5036035011607173E-5</v>
      </c>
      <c r="F76" s="7">
        <v>4.3743165396966066E-5</v>
      </c>
      <c r="G76" s="7">
        <v>541</v>
      </c>
      <c r="H76" s="8"/>
      <c r="I76" s="7"/>
      <c r="J76" s="15"/>
      <c r="K76" s="15"/>
      <c r="L76" s="15"/>
      <c r="M76" s="15"/>
      <c r="N76" s="15"/>
      <c r="O76" s="15"/>
      <c r="P76" s="15"/>
      <c r="Q76" s="15"/>
      <c r="W76" s="5"/>
    </row>
    <row r="77" spans="1:23" x14ac:dyDescent="0.3">
      <c r="A77" s="7">
        <v>4.0000000000000001E-3</v>
      </c>
      <c r="B77" s="7">
        <v>8.6239276532703009E-6</v>
      </c>
      <c r="C77" s="7">
        <v>1.4791486554915338E-6</v>
      </c>
      <c r="D77" s="9"/>
      <c r="F77" s="7"/>
      <c r="G77" s="7"/>
      <c r="H77" s="8"/>
      <c r="I77" s="7"/>
      <c r="J77" s="15"/>
      <c r="K77" s="15"/>
      <c r="L77" s="15"/>
      <c r="M77" s="15"/>
      <c r="N77" s="15"/>
      <c r="O77" s="15"/>
      <c r="P77" s="15"/>
      <c r="Q77" s="15"/>
      <c r="W77" s="5"/>
    </row>
    <row r="78" spans="1:23" x14ac:dyDescent="0.3">
      <c r="A78" s="7">
        <v>7.0000000000000001E-3</v>
      </c>
      <c r="B78" s="7">
        <v>4.2428976845927326E-6</v>
      </c>
      <c r="C78" s="7">
        <v>5.0005650658325553E-7</v>
      </c>
      <c r="D78" s="9"/>
      <c r="F78" s="7"/>
      <c r="G78" s="7"/>
      <c r="H78" s="8"/>
      <c r="I78" s="7"/>
      <c r="J78" s="15"/>
      <c r="K78" s="15"/>
      <c r="L78" s="15"/>
      <c r="M78" s="15"/>
      <c r="N78" s="15"/>
      <c r="O78" s="15"/>
      <c r="P78" s="15"/>
      <c r="Q78" s="15"/>
      <c r="W78" s="4"/>
    </row>
    <row r="79" spans="1:23" x14ac:dyDescent="0.3">
      <c r="A79" s="7">
        <v>1.8000000000000001E-4</v>
      </c>
      <c r="B79" s="7">
        <v>2.1812447768663687E-4</v>
      </c>
      <c r="C79" s="7">
        <v>8.0207407152140195E-6</v>
      </c>
      <c r="D79" s="9"/>
      <c r="F79" s="7"/>
      <c r="G79" s="7"/>
      <c r="H79" s="8"/>
      <c r="I79" s="7"/>
      <c r="J79" s="17"/>
      <c r="K79" s="17"/>
      <c r="L79" s="15"/>
      <c r="M79" s="15"/>
      <c r="N79" s="15"/>
      <c r="O79" s="15"/>
      <c r="P79" s="15"/>
      <c r="Q79" s="15"/>
      <c r="W79" s="4"/>
    </row>
    <row r="80" spans="1:23" x14ac:dyDescent="0.3">
      <c r="A80" s="7">
        <v>1.6000000000000001E-4</v>
      </c>
      <c r="B80" s="7">
        <v>3.8400000000000001E-4</v>
      </c>
      <c r="C80" s="7">
        <v>1.2638140042610961E-5</v>
      </c>
      <c r="D80" s="9"/>
      <c r="F80" s="7"/>
      <c r="G80" s="7"/>
      <c r="H80" s="8"/>
      <c r="I80" s="7"/>
      <c r="J80" s="14"/>
      <c r="K80" s="14"/>
      <c r="L80" s="15"/>
      <c r="M80" s="15"/>
      <c r="N80" s="15"/>
      <c r="O80" s="15"/>
      <c r="P80" s="15"/>
      <c r="Q80" s="15"/>
      <c r="W80" s="4"/>
    </row>
    <row r="81" spans="1:23" x14ac:dyDescent="0.3">
      <c r="A81" s="7">
        <v>2.7999999999999998E-4</v>
      </c>
      <c r="B81" s="7">
        <v>3.4386518172974295E-5</v>
      </c>
      <c r="C81" s="7">
        <v>3.0643870513766222E-6</v>
      </c>
      <c r="F81" s="7"/>
      <c r="G81" s="7"/>
      <c r="H81" s="8"/>
      <c r="I81" s="7"/>
      <c r="J81" s="14"/>
      <c r="K81" s="14"/>
      <c r="L81" s="15"/>
      <c r="M81" s="15"/>
      <c r="N81" s="15"/>
      <c r="O81" s="15"/>
      <c r="P81" s="15"/>
      <c r="Q81" s="15"/>
      <c r="W81" s="4"/>
    </row>
    <row r="82" spans="1:23" x14ac:dyDescent="0.3">
      <c r="A82" s="7">
        <v>2.8E-3</v>
      </c>
      <c r="B82" s="7">
        <v>9.7150753286510293E-6</v>
      </c>
      <c r="C82" s="7">
        <v>5.6956210813658882E-7</v>
      </c>
      <c r="D82" s="7">
        <v>1.6503394029087167E-6</v>
      </c>
      <c r="E82" s="7">
        <v>1.6810767151840395E-6</v>
      </c>
      <c r="F82" s="7">
        <v>1.6188092161465048E-6</v>
      </c>
      <c r="G82" s="7">
        <v>541</v>
      </c>
      <c r="H82" s="8"/>
      <c r="I82" s="7"/>
      <c r="J82" s="14"/>
      <c r="K82" s="14"/>
      <c r="L82" s="15"/>
      <c r="M82" s="15"/>
      <c r="N82" s="15"/>
      <c r="O82" s="15"/>
      <c r="P82" s="15"/>
      <c r="Q82" s="15"/>
      <c r="W82" t="s">
        <v>5</v>
      </c>
    </row>
    <row r="83" spans="1:23" s="3" customFormat="1" ht="23.4" x14ac:dyDescent="0.45">
      <c r="A83" s="10" t="s">
        <v>56</v>
      </c>
      <c r="B83" s="8"/>
      <c r="C83" s="8"/>
      <c r="D83" s="8"/>
      <c r="E83" s="8"/>
      <c r="F83" s="8"/>
      <c r="H83" s="8"/>
      <c r="I83" s="8"/>
      <c r="J83" s="33"/>
      <c r="K83" s="33"/>
      <c r="L83" s="34"/>
      <c r="M83" s="34"/>
      <c r="N83" s="34"/>
      <c r="O83" s="34"/>
      <c r="P83" s="34"/>
      <c r="Q83" s="34"/>
    </row>
    <row r="84" spans="1:23" x14ac:dyDescent="0.3">
      <c r="A84" s="7">
        <v>1.0000000000000001E-9</v>
      </c>
      <c r="B84" s="7">
        <v>1</v>
      </c>
      <c r="C84" s="7">
        <v>1.5589137965411089E-2</v>
      </c>
      <c r="D84" s="7">
        <v>0.95542932931518887</v>
      </c>
      <c r="E84" s="7">
        <v>2.7189827040282482E-2</v>
      </c>
      <c r="F84" s="7">
        <v>2.7189827040282482E-2</v>
      </c>
      <c r="G84" s="7">
        <v>560.5</v>
      </c>
      <c r="H84" s="8"/>
      <c r="I84" s="7"/>
      <c r="J84" s="14"/>
      <c r="K84" s="14"/>
      <c r="L84" s="15"/>
      <c r="M84" s="15"/>
      <c r="N84" s="15"/>
      <c r="O84" s="15"/>
      <c r="P84" s="15"/>
      <c r="Q84" s="15"/>
      <c r="W84" s="4"/>
    </row>
    <row r="85" spans="1:23" x14ac:dyDescent="0.3">
      <c r="A85" s="7">
        <v>9.9999999999999995E-8</v>
      </c>
      <c r="B85" s="7">
        <v>0.87881552944077168</v>
      </c>
      <c r="C85" s="7">
        <v>1.567793715630357E-2</v>
      </c>
      <c r="D85" s="7">
        <v>0.8340721629967276</v>
      </c>
      <c r="E85" s="7">
        <v>2.5068998792905729E-2</v>
      </c>
      <c r="F85" s="7">
        <v>2.5068998792905729E-2</v>
      </c>
      <c r="G85" s="7">
        <v>560.5</v>
      </c>
      <c r="H85" s="8"/>
      <c r="I85" s="7"/>
      <c r="J85" s="14"/>
      <c r="K85" s="14"/>
      <c r="L85" s="15"/>
      <c r="M85" s="15"/>
      <c r="N85" s="15"/>
      <c r="O85" s="15"/>
      <c r="P85" s="15"/>
      <c r="Q85" s="15"/>
      <c r="W85" s="4"/>
    </row>
    <row r="86" spans="1:23" x14ac:dyDescent="0.3">
      <c r="A86" s="7">
        <v>1.5E-6</v>
      </c>
      <c r="B86" s="7">
        <v>0.22724896599951744</v>
      </c>
      <c r="C86" s="7">
        <v>4.1161874645378937E-3</v>
      </c>
      <c r="D86" s="7">
        <v>0.18483659990667095</v>
      </c>
      <c r="E86" s="7">
        <v>5.7377750716657372E-3</v>
      </c>
      <c r="F86" s="7">
        <v>5.7377750716657372E-3</v>
      </c>
      <c r="G86" s="7">
        <v>560.5</v>
      </c>
      <c r="H86" s="8"/>
      <c r="I86" s="7"/>
      <c r="J86" s="14"/>
      <c r="K86" s="14"/>
      <c r="L86" s="15"/>
      <c r="M86" s="15"/>
      <c r="N86" s="15"/>
      <c r="O86" s="15"/>
      <c r="P86" s="15"/>
      <c r="Q86" s="15"/>
      <c r="W86" s="4"/>
    </row>
    <row r="87" spans="1:23" x14ac:dyDescent="0.3">
      <c r="A87" s="7">
        <v>1.5E-6</v>
      </c>
      <c r="B87" s="7">
        <v>0.22741535449892306</v>
      </c>
      <c r="C87" s="7">
        <v>2.6501980987688068E-3</v>
      </c>
      <c r="D87" s="7">
        <v>0.18491430421121724</v>
      </c>
      <c r="E87" s="7">
        <v>3.4316239002474499E-3</v>
      </c>
      <c r="F87" s="7">
        <v>3.4316239002474499E-3</v>
      </c>
      <c r="G87" s="7">
        <v>560.5</v>
      </c>
      <c r="H87" s="8"/>
      <c r="I87" s="7"/>
      <c r="J87" s="14"/>
      <c r="K87" s="14"/>
      <c r="L87" s="15"/>
      <c r="M87" s="15"/>
      <c r="N87" s="15"/>
      <c r="O87" s="15"/>
      <c r="P87" s="15"/>
      <c r="Q87" s="15"/>
      <c r="W87" s="4"/>
    </row>
    <row r="88" spans="1:23" x14ac:dyDescent="0.3">
      <c r="A88" s="7">
        <v>1.2E-5</v>
      </c>
      <c r="B88" s="7">
        <v>3.8638436060648894E-2</v>
      </c>
      <c r="C88" s="7">
        <v>5.5857627658096188E-4</v>
      </c>
      <c r="D88" s="7">
        <v>8.3086488547097037E-4</v>
      </c>
      <c r="E88" s="7">
        <v>1.7076069009518241E-5</v>
      </c>
      <c r="F88" s="7">
        <v>1.7076069009518241E-5</v>
      </c>
      <c r="G88" s="7">
        <v>560.5</v>
      </c>
      <c r="H88" s="8"/>
      <c r="I88" s="7"/>
      <c r="J88" s="14"/>
      <c r="K88" s="14"/>
      <c r="L88" s="15"/>
      <c r="M88" s="15"/>
      <c r="N88" s="15"/>
      <c r="O88" s="15"/>
      <c r="P88" s="15"/>
      <c r="Q88" s="15"/>
      <c r="W88" s="5"/>
    </row>
    <row r="89" spans="1:23" x14ac:dyDescent="0.3">
      <c r="A89" s="7">
        <v>1.2E-5</v>
      </c>
      <c r="B89" s="7">
        <v>3.8623547492915147E-2</v>
      </c>
      <c r="C89" s="7">
        <v>5.131240549701917E-4</v>
      </c>
      <c r="D89" s="7">
        <v>8.3126493054790128E-4</v>
      </c>
      <c r="E89" s="7">
        <v>1.5821080319865322E-5</v>
      </c>
      <c r="F89" s="7">
        <v>1.5821080319865322E-5</v>
      </c>
      <c r="G89" s="7">
        <v>560.5</v>
      </c>
      <c r="H89" s="8"/>
      <c r="I89" s="7"/>
      <c r="J89" s="14"/>
      <c r="K89" s="14"/>
      <c r="L89" s="15"/>
      <c r="M89" s="15"/>
      <c r="N89" s="15"/>
      <c r="O89" s="15"/>
      <c r="P89" s="15"/>
      <c r="Q89" s="15"/>
      <c r="W89" s="5"/>
    </row>
    <row r="90" spans="1:23" x14ac:dyDescent="0.3">
      <c r="A90" s="7">
        <v>1.2E-4</v>
      </c>
      <c r="B90" s="7">
        <v>1.0989044936880372E-3</v>
      </c>
      <c r="C90" s="7">
        <v>1.9698123400342103E-5</v>
      </c>
      <c r="F90" s="7"/>
      <c r="G90" s="7"/>
      <c r="H90" s="8"/>
      <c r="I90" s="7"/>
      <c r="J90" s="18"/>
      <c r="K90" s="15"/>
      <c r="L90" s="15"/>
      <c r="M90" s="15"/>
      <c r="N90" s="15"/>
      <c r="O90" s="15"/>
      <c r="P90" s="15"/>
      <c r="Q90" s="15"/>
      <c r="W90" s="4"/>
    </row>
    <row r="91" spans="1:23" x14ac:dyDescent="0.3">
      <c r="A91" s="7">
        <v>1.2999999999999999E-4</v>
      </c>
      <c r="B91" s="7">
        <v>8.2323355709659719E-4</v>
      </c>
      <c r="C91" s="7">
        <v>2.4393520641953166E-5</v>
      </c>
      <c r="D91" s="7">
        <v>5.8394874845625112E-5</v>
      </c>
      <c r="E91" s="7">
        <v>2.5682087574142056E-6</v>
      </c>
      <c r="F91" s="7">
        <v>2.5682087574142056E-6</v>
      </c>
      <c r="G91" s="7">
        <v>560.5</v>
      </c>
      <c r="H91" s="8"/>
      <c r="I91" s="7"/>
      <c r="J91" s="18"/>
      <c r="K91" s="15"/>
      <c r="L91" s="15"/>
      <c r="M91" s="15"/>
      <c r="N91" s="15"/>
      <c r="O91" s="15"/>
      <c r="P91" s="15"/>
      <c r="Q91" s="15"/>
      <c r="W91" s="4"/>
    </row>
    <row r="92" spans="1:23" x14ac:dyDescent="0.3">
      <c r="A92" s="7">
        <v>1.45E-4</v>
      </c>
      <c r="B92" s="7">
        <v>4.5362071874001402E-4</v>
      </c>
      <c r="C92" s="7">
        <v>1.977788968953173E-5</v>
      </c>
      <c r="D92" s="7">
        <v>1.0012847605407089E-5</v>
      </c>
      <c r="E92" s="7">
        <v>6.3307758152989726E-7</v>
      </c>
      <c r="F92" s="7">
        <v>6.3307758152989726E-7</v>
      </c>
      <c r="G92" s="7">
        <v>560.5</v>
      </c>
      <c r="H92" s="8"/>
      <c r="I92" s="7"/>
      <c r="J92" s="18"/>
      <c r="K92" s="15"/>
      <c r="L92" s="15"/>
      <c r="M92" s="15"/>
      <c r="N92" s="15"/>
      <c r="O92" s="15"/>
      <c r="P92" s="15"/>
      <c r="Q92" s="15"/>
      <c r="W92" s="4"/>
    </row>
    <row r="93" spans="1:23" x14ac:dyDescent="0.3">
      <c r="A93" s="7">
        <v>1.45E-4</v>
      </c>
      <c r="B93" s="7">
        <v>4.5399999999999998E-4</v>
      </c>
      <c r="C93" s="7">
        <v>1.20120549232118E-5</v>
      </c>
      <c r="D93" s="7">
        <v>1.0000000000000001E-5</v>
      </c>
      <c r="E93" s="7">
        <v>8.5837876933428154E-6</v>
      </c>
      <c r="F93" s="7">
        <v>8.4454594282576069E-6</v>
      </c>
      <c r="G93" s="7">
        <v>560.5</v>
      </c>
      <c r="H93" s="8"/>
      <c r="I93" s="7"/>
      <c r="J93" s="18"/>
      <c r="K93" s="15"/>
      <c r="L93" s="15"/>
      <c r="M93" s="15"/>
      <c r="N93" s="15"/>
      <c r="O93" s="15"/>
      <c r="P93" s="15"/>
      <c r="Q93" s="15"/>
      <c r="W93" s="4"/>
    </row>
    <row r="94" spans="1:23" x14ac:dyDescent="0.3">
      <c r="A94" s="7">
        <v>7.0000000000000001E-3</v>
      </c>
      <c r="B94" s="7">
        <v>6.4889291651335005E-6</v>
      </c>
      <c r="C94" s="7">
        <v>3.6856915226418504E-7</v>
      </c>
      <c r="F94" s="7"/>
      <c r="G94" s="7"/>
      <c r="H94" s="8"/>
      <c r="I94" s="7"/>
      <c r="J94" s="7"/>
      <c r="W94" t="s">
        <v>5</v>
      </c>
    </row>
    <row r="95" spans="1:23" s="3" customFormat="1" ht="23.4" x14ac:dyDescent="0.45">
      <c r="A95" s="10" t="s">
        <v>57</v>
      </c>
      <c r="B95" s="8"/>
      <c r="C95" s="8"/>
      <c r="D95" s="8"/>
      <c r="E95" s="8"/>
      <c r="F95" s="8"/>
      <c r="H95" s="8"/>
      <c r="I95" s="8"/>
      <c r="J95" s="8"/>
      <c r="W95" s="2"/>
    </row>
    <row r="96" spans="1:23" x14ac:dyDescent="0.3">
      <c r="A96" s="7">
        <v>1E-8</v>
      </c>
      <c r="B96" s="7">
        <v>1</v>
      </c>
      <c r="C96" s="7">
        <v>1.9127994663600264E-2</v>
      </c>
      <c r="D96" s="7">
        <v>0.95865767600253238</v>
      </c>
      <c r="E96" s="7">
        <v>3.6591620681161459E-2</v>
      </c>
      <c r="F96" s="7">
        <v>3.6591620681161459E-2</v>
      </c>
      <c r="G96" s="7">
        <v>527.5</v>
      </c>
      <c r="H96" s="8"/>
      <c r="I96" s="7"/>
      <c r="J96" s="7"/>
      <c r="W96" s="4"/>
    </row>
    <row r="97" spans="1:23" x14ac:dyDescent="0.3">
      <c r="A97" s="7">
        <v>2.9999999999999999E-7</v>
      </c>
      <c r="B97" s="7">
        <v>0.64202031019915784</v>
      </c>
      <c r="C97" s="7">
        <v>1.1424277664437675E-2</v>
      </c>
      <c r="D97" s="7">
        <v>0.60362874219979579</v>
      </c>
      <c r="E97" s="7">
        <v>1.9509392948958693E-2</v>
      </c>
      <c r="F97" s="7">
        <v>1.9509392948958693E-2</v>
      </c>
      <c r="G97" s="7">
        <v>527.5</v>
      </c>
      <c r="H97" s="8"/>
      <c r="I97" s="7"/>
      <c r="J97" s="7"/>
      <c r="W97" s="4"/>
    </row>
    <row r="98" spans="1:23" x14ac:dyDescent="0.3">
      <c r="A98" s="7">
        <v>2.2000000000000001E-6</v>
      </c>
      <c r="B98" s="7">
        <v>0.13060908601875398</v>
      </c>
      <c r="C98" s="7">
        <v>2.0370317094386692E-3</v>
      </c>
      <c r="D98" s="7">
        <v>9.2706964347685342E-2</v>
      </c>
      <c r="E98" s="7">
        <v>2.4828039509222615E-3</v>
      </c>
      <c r="F98" s="7">
        <v>2.4828039509222615E-3</v>
      </c>
      <c r="G98" s="7">
        <v>527.5</v>
      </c>
      <c r="H98" s="8"/>
      <c r="I98" s="7"/>
      <c r="J98" s="7"/>
      <c r="W98" s="4"/>
    </row>
    <row r="99" spans="1:23" x14ac:dyDescent="0.3">
      <c r="A99" s="7">
        <v>2.2000000000000001E-6</v>
      </c>
      <c r="B99" s="7">
        <v>0.13065467899757557</v>
      </c>
      <c r="C99" s="7">
        <v>2.6905243426957473E-3</v>
      </c>
      <c r="D99" s="7">
        <v>9.2739319063248254E-2</v>
      </c>
      <c r="E99" s="7">
        <v>3.0078562599079746E-3</v>
      </c>
      <c r="F99" s="7">
        <v>3.0078562599079746E-3</v>
      </c>
      <c r="G99" s="7">
        <v>527.5</v>
      </c>
      <c r="H99" s="8"/>
      <c r="I99" s="7"/>
      <c r="J99" s="7"/>
      <c r="W99" s="5"/>
    </row>
    <row r="100" spans="1:23" x14ac:dyDescent="0.3">
      <c r="A100" s="7">
        <v>1.2999999999999999E-5</v>
      </c>
      <c r="B100" s="7">
        <v>2.9371151867298814E-2</v>
      </c>
      <c r="C100" s="7">
        <v>5.7512369744609445E-4</v>
      </c>
      <c r="D100" s="7">
        <v>1.9248693631807312E-3</v>
      </c>
      <c r="E100" s="7">
        <v>5.2793662887912728E-5</v>
      </c>
      <c r="F100" s="7">
        <v>5.2793662887912728E-5</v>
      </c>
      <c r="G100" s="7">
        <v>527.5</v>
      </c>
      <c r="H100" s="8"/>
      <c r="I100" s="7"/>
      <c r="J100" s="7"/>
      <c r="W100" s="5"/>
    </row>
    <row r="101" spans="1:23" x14ac:dyDescent="0.3">
      <c r="A101" s="7">
        <v>1.2999999999999999E-5</v>
      </c>
      <c r="B101" s="7">
        <v>2.9345556218449597E-2</v>
      </c>
      <c r="C101" s="7">
        <v>5.590429293072846E-4</v>
      </c>
      <c r="D101" s="7">
        <v>1.9273330951244737E-3</v>
      </c>
      <c r="E101" s="7">
        <v>5.1371148381338954E-5</v>
      </c>
      <c r="F101" s="7">
        <v>5.1371148381338954E-5</v>
      </c>
      <c r="G101" s="7">
        <v>527.5</v>
      </c>
      <c r="H101" s="8"/>
      <c r="I101" s="7"/>
      <c r="J101" s="7"/>
    </row>
    <row r="102" spans="1:23" x14ac:dyDescent="0.3">
      <c r="A102" s="7">
        <v>1.35E-4</v>
      </c>
      <c r="B102" s="7">
        <v>4.4113726691403181E-4</v>
      </c>
      <c r="C102" s="7">
        <v>2.1255499087431602E-5</v>
      </c>
      <c r="D102" s="7">
        <v>2.2387206336500912E-5</v>
      </c>
      <c r="E102" s="7">
        <v>1.5118279557255936E-6</v>
      </c>
      <c r="F102" s="7">
        <v>1.5118279557255936E-6</v>
      </c>
      <c r="G102" s="7">
        <v>527.5</v>
      </c>
      <c r="H102" s="8"/>
      <c r="I102" s="7"/>
      <c r="J102" s="7"/>
    </row>
    <row r="103" spans="1:23" x14ac:dyDescent="0.3">
      <c r="A103" s="7">
        <v>1.35E-4</v>
      </c>
      <c r="B103" s="7">
        <v>4.4200000000000006E-4</v>
      </c>
      <c r="C103" s="7">
        <v>2.0871715947498597E-5</v>
      </c>
      <c r="D103" s="7">
        <v>2.2399999999999999E-5</v>
      </c>
      <c r="E103" s="7">
        <v>8.8808070109927061E-6</v>
      </c>
      <c r="F103" s="7">
        <v>8.5997741412513116E-6</v>
      </c>
      <c r="G103" s="7">
        <v>527.5</v>
      </c>
      <c r="H103" s="8"/>
      <c r="I103" s="7"/>
      <c r="J103" s="7"/>
    </row>
    <row r="104" spans="1:23" x14ac:dyDescent="0.3">
      <c r="A104" s="7">
        <v>1.0999999999999999E-2</v>
      </c>
      <c r="B104" s="7">
        <v>4.8790888190651519E-6</v>
      </c>
      <c r="C104" s="7">
        <v>5.4213946607702238E-7</v>
      </c>
      <c r="D104" s="7">
        <v>5.8218624291720028E-7</v>
      </c>
      <c r="E104" s="7">
        <v>2.3696211017444244E-7</v>
      </c>
      <c r="F104" s="7">
        <v>2.1843772722230319E-7</v>
      </c>
      <c r="G104" s="7">
        <v>527.5</v>
      </c>
      <c r="H104" s="8"/>
      <c r="I104" s="7"/>
      <c r="J104" s="7"/>
    </row>
    <row r="105" spans="1:23" x14ac:dyDescent="0.3">
      <c r="A105" s="7">
        <v>1.7000000000000001E-2</v>
      </c>
      <c r="B105" s="7">
        <v>2.2574037599064527E-6</v>
      </c>
      <c r="C105" s="7">
        <v>2.8669441785258336E-7</v>
      </c>
      <c r="D105" s="7">
        <v>4.2850164032642577E-7</v>
      </c>
      <c r="E105" s="7">
        <v>1.2610351083929519E-7</v>
      </c>
      <c r="F105" s="7">
        <v>1.1463877563941481E-7</v>
      </c>
      <c r="G105" s="7">
        <v>527.5</v>
      </c>
      <c r="H105" s="8"/>
      <c r="I105" s="7"/>
      <c r="J105" s="7"/>
      <c r="W105" t="s">
        <v>5</v>
      </c>
    </row>
    <row r="106" spans="1:23" s="3" customFormat="1" ht="23.4" x14ac:dyDescent="0.45">
      <c r="A106" s="10" t="s">
        <v>58</v>
      </c>
      <c r="B106" s="8"/>
      <c r="C106" s="8"/>
      <c r="D106" s="8"/>
      <c r="E106" s="8"/>
      <c r="F106" s="8"/>
      <c r="H106" s="8"/>
      <c r="I106" s="8"/>
      <c r="J106" s="8"/>
    </row>
    <row r="107" spans="1:23" x14ac:dyDescent="0.3">
      <c r="A107" s="7">
        <v>8.0000000000000005E-9</v>
      </c>
      <c r="B107" s="7">
        <v>1</v>
      </c>
      <c r="C107" s="7">
        <v>1.6253696660035045E-2</v>
      </c>
      <c r="D107" s="7">
        <v>0.9590923940234396</v>
      </c>
      <c r="E107" s="7">
        <v>2.7453843760869599E-2</v>
      </c>
      <c r="F107" s="7">
        <v>2.7453843760869599E-2</v>
      </c>
      <c r="G107" s="7">
        <v>556</v>
      </c>
      <c r="H107" s="8"/>
      <c r="I107" s="7"/>
      <c r="J107" s="7"/>
    </row>
    <row r="108" spans="1:23" x14ac:dyDescent="0.3">
      <c r="A108" s="7">
        <v>3.2000000000000001E-7</v>
      </c>
      <c r="B108" s="7">
        <v>0.74523917153634112</v>
      </c>
      <c r="C108" s="7">
        <v>1.1525465229834308E-2</v>
      </c>
      <c r="D108" s="7">
        <v>0.70648160546102734</v>
      </c>
      <c r="E108" s="7">
        <v>2.2720140728350234E-2</v>
      </c>
      <c r="F108" s="7">
        <v>2.2720140728350234E-2</v>
      </c>
      <c r="G108" s="7">
        <v>556</v>
      </c>
      <c r="H108" s="8"/>
      <c r="I108" s="7"/>
      <c r="J108" s="7"/>
    </row>
    <row r="109" spans="1:23" x14ac:dyDescent="0.3">
      <c r="A109" s="7">
        <v>2.6000000000000001E-6</v>
      </c>
      <c r="B109" s="7">
        <v>0.12343468140651676</v>
      </c>
      <c r="C109" s="7">
        <v>1.8112135994239318E-3</v>
      </c>
      <c r="D109" s="7">
        <v>8.6214278824195814E-2</v>
      </c>
      <c r="E109" s="7">
        <v>2.12983926663353E-3</v>
      </c>
      <c r="F109" s="7">
        <v>2.12983926663353E-3</v>
      </c>
      <c r="G109" s="7">
        <v>556</v>
      </c>
      <c r="H109" s="8"/>
      <c r="I109" s="7"/>
      <c r="J109" s="7"/>
    </row>
    <row r="110" spans="1:23" x14ac:dyDescent="0.3">
      <c r="A110" s="7">
        <v>2.6000000000000001E-6</v>
      </c>
      <c r="B110" s="7">
        <v>0.12341450383057781</v>
      </c>
      <c r="C110" s="7">
        <v>2.1925324006331626E-3</v>
      </c>
      <c r="D110" s="7">
        <v>8.6157458137944593E-2</v>
      </c>
      <c r="E110" s="7">
        <v>2.3092693546368213E-3</v>
      </c>
      <c r="F110" s="7">
        <v>2.3092693546368213E-3</v>
      </c>
      <c r="G110" s="7">
        <v>556</v>
      </c>
      <c r="H110" s="8"/>
      <c r="I110" s="7"/>
      <c r="J110" s="7"/>
    </row>
    <row r="111" spans="1:23" x14ac:dyDescent="0.3">
      <c r="A111" s="7">
        <v>1.45E-5</v>
      </c>
      <c r="B111" s="7">
        <v>3.4248263012694721E-2</v>
      </c>
      <c r="C111" s="7">
        <v>5.3332084070544785E-4</v>
      </c>
      <c r="D111" s="7">
        <v>1.4331153310791153E-3</v>
      </c>
      <c r="E111" s="7">
        <v>3.3036402780874341E-5</v>
      </c>
      <c r="F111" s="7">
        <v>3.3036402780874341E-5</v>
      </c>
      <c r="G111" s="7">
        <v>556</v>
      </c>
      <c r="H111" s="8"/>
      <c r="I111" s="7"/>
      <c r="J111" s="7"/>
    </row>
    <row r="112" spans="1:23" x14ac:dyDescent="0.3">
      <c r="A112" s="7">
        <v>1.45E-5</v>
      </c>
      <c r="B112" s="7">
        <v>3.4261526627209854E-2</v>
      </c>
      <c r="C112" s="7">
        <v>4.9754532302490994E-4</v>
      </c>
      <c r="D112" s="7">
        <v>1.4325689759952633E-3</v>
      </c>
      <c r="E112" s="7">
        <v>3.0086091360384589E-5</v>
      </c>
      <c r="F112" s="7">
        <v>3.0086091360384589E-5</v>
      </c>
      <c r="G112" s="7">
        <v>556</v>
      </c>
      <c r="H112" s="8"/>
      <c r="I112" s="7"/>
      <c r="J112" s="7"/>
    </row>
    <row r="113" spans="1:23" x14ac:dyDescent="0.3">
      <c r="A113" s="7">
        <v>1.1900000000000001E-4</v>
      </c>
      <c r="B113" s="7">
        <v>1.2488312208824824E-3</v>
      </c>
      <c r="C113" s="7">
        <v>4.1729598089734185E-5</v>
      </c>
      <c r="D113" s="7">
        <v>1.0217219167408026E-4</v>
      </c>
      <c r="E113" s="7">
        <v>5.0616807792687636E-6</v>
      </c>
      <c r="F113" s="7">
        <v>5.0616807792687636E-6</v>
      </c>
      <c r="G113" s="7">
        <v>556</v>
      </c>
      <c r="H113" s="8"/>
      <c r="I113" s="7"/>
      <c r="J113" s="7"/>
    </row>
    <row r="114" spans="1:23" x14ac:dyDescent="0.3">
      <c r="A114" s="7">
        <v>1.1900000000000001E-4</v>
      </c>
      <c r="B114" s="7">
        <v>1.25E-3</v>
      </c>
      <c r="C114" s="7">
        <v>3.4803868112745174E-5</v>
      </c>
      <c r="D114" s="4">
        <v>1.02E-4</v>
      </c>
      <c r="E114" s="1">
        <v>3.5377903804010579E-5</v>
      </c>
      <c r="F114" s="1">
        <v>3.4739537526419101E-5</v>
      </c>
      <c r="G114" s="7">
        <v>556</v>
      </c>
      <c r="H114" s="8"/>
      <c r="I114" s="7"/>
      <c r="J114" s="7"/>
    </row>
    <row r="115" spans="1:23" x14ac:dyDescent="0.3">
      <c r="A115" s="7">
        <v>1.1900000000000001E-3</v>
      </c>
      <c r="B115" s="7">
        <v>3.4300682136782098E-5</v>
      </c>
      <c r="C115" s="7">
        <v>3.4309813075724379E-6</v>
      </c>
      <c r="D115" s="4">
        <v>3.827756633324864E-6</v>
      </c>
      <c r="E115" s="1">
        <v>3.6080406546460666E-6</v>
      </c>
      <c r="F115" s="1">
        <v>3.3720535020214706E-6</v>
      </c>
      <c r="G115" s="7">
        <v>556</v>
      </c>
      <c r="H115" s="8"/>
      <c r="I115" s="7"/>
      <c r="J115" s="7"/>
    </row>
    <row r="116" spans="1:23" x14ac:dyDescent="0.3">
      <c r="A116" s="7">
        <v>2.8500000000000001E-2</v>
      </c>
      <c r="B116" s="7">
        <v>1.076597114665915E-6</v>
      </c>
      <c r="C116" s="7">
        <v>1.378452509596052E-7</v>
      </c>
      <c r="D116" s="4">
        <v>2.8738727817793066E-7</v>
      </c>
      <c r="E116" s="1">
        <v>1.4665927485800632E-7</v>
      </c>
      <c r="F116" s="1">
        <v>1.3360796270694369E-7</v>
      </c>
      <c r="G116" s="7">
        <v>556</v>
      </c>
      <c r="H116" s="8"/>
      <c r="I116" s="7"/>
      <c r="J116" s="7"/>
    </row>
    <row r="117" spans="1:23" s="3" customFormat="1" ht="23.4" x14ac:dyDescent="0.45">
      <c r="A117" s="10" t="s">
        <v>59</v>
      </c>
      <c r="B117" s="8"/>
      <c r="C117" s="8"/>
      <c r="D117" s="8"/>
      <c r="E117" s="8"/>
      <c r="I117" s="8"/>
    </row>
    <row r="118" spans="1:23" x14ac:dyDescent="0.3">
      <c r="A118" s="7">
        <v>6.9999999999999998E-9</v>
      </c>
      <c r="B118" s="4">
        <v>1</v>
      </c>
      <c r="C118" s="1">
        <v>1.6669286624968888E-2</v>
      </c>
      <c r="D118" s="7">
        <v>0.94037489281849262</v>
      </c>
      <c r="E118" s="7">
        <v>3.0728936201333632E-2</v>
      </c>
      <c r="F118" s="7">
        <v>3.0728936201333632E-2</v>
      </c>
      <c r="G118" s="7">
        <v>538</v>
      </c>
      <c r="I118" s="7"/>
      <c r="W118" t="s">
        <v>5</v>
      </c>
    </row>
    <row r="119" spans="1:23" x14ac:dyDescent="0.3">
      <c r="A119" s="7">
        <v>2.9999999999999999E-7</v>
      </c>
      <c r="B119" s="4">
        <v>0.76224234702784355</v>
      </c>
      <c r="C119" s="1">
        <v>1.3075154609642209E-2</v>
      </c>
      <c r="D119" s="7">
        <v>0.70121689050437797</v>
      </c>
      <c r="E119" s="7">
        <v>2.2706361568570699E-2</v>
      </c>
      <c r="F119" s="7">
        <v>2.2706361568570699E-2</v>
      </c>
      <c r="G119" s="7">
        <v>538</v>
      </c>
      <c r="I119" s="7"/>
    </row>
    <row r="120" spans="1:23" x14ac:dyDescent="0.3">
      <c r="A120" s="7">
        <v>2.2000000000000001E-6</v>
      </c>
      <c r="B120" s="4">
        <v>0.17612672374149865</v>
      </c>
      <c r="C120" s="1">
        <v>1.8513289259853602E-3</v>
      </c>
      <c r="D120" s="7">
        <v>0.11992470811667026</v>
      </c>
      <c r="E120" s="7">
        <v>2.4436675404343432E-3</v>
      </c>
      <c r="F120" s="7">
        <v>2.4436675404343432E-3</v>
      </c>
      <c r="G120" s="7">
        <v>538</v>
      </c>
      <c r="I120" s="7"/>
    </row>
    <row r="121" spans="1:23" x14ac:dyDescent="0.3">
      <c r="A121" s="7">
        <v>2.2000000000000001E-6</v>
      </c>
      <c r="B121" s="4">
        <v>0.17614802161568147</v>
      </c>
      <c r="C121" s="1">
        <v>2.0022806648355112E-3</v>
      </c>
      <c r="D121" s="7">
        <v>0.11989978158288277</v>
      </c>
      <c r="E121" s="7">
        <v>2.1599114050654252E-3</v>
      </c>
      <c r="F121" s="7">
        <v>2.1599114050654252E-3</v>
      </c>
      <c r="G121" s="7">
        <v>538</v>
      </c>
      <c r="I121" s="7"/>
    </row>
    <row r="122" spans="1:23" x14ac:dyDescent="0.3">
      <c r="A122" s="7">
        <v>1.2799999999999999E-5</v>
      </c>
      <c r="B122" s="4">
        <v>4.3521317147629857E-2</v>
      </c>
      <c r="C122" s="1">
        <v>5.4897403891692408E-4</v>
      </c>
      <c r="D122" s="7">
        <v>4.6301858538865627E-4</v>
      </c>
      <c r="E122" s="7">
        <v>8.3000784383451832E-6</v>
      </c>
      <c r="F122" s="7">
        <v>8.3000784383451832E-6</v>
      </c>
      <c r="G122" s="7">
        <v>538</v>
      </c>
      <c r="I122" s="7"/>
    </row>
    <row r="123" spans="1:23" x14ac:dyDescent="0.3">
      <c r="A123" s="7">
        <v>1.2799999999999999E-5</v>
      </c>
      <c r="B123" s="4">
        <v>4.3489551857939096E-2</v>
      </c>
      <c r="C123" s="1">
        <v>4.4003037167567515E-4</v>
      </c>
      <c r="D123" s="7">
        <v>4.632544287724568E-4</v>
      </c>
      <c r="E123" s="7">
        <v>6.713149861149501E-6</v>
      </c>
      <c r="F123" s="7">
        <v>6.713149861149501E-6</v>
      </c>
      <c r="G123" s="7">
        <v>538</v>
      </c>
      <c r="I123" s="7"/>
    </row>
    <row r="124" spans="1:23" x14ac:dyDescent="0.3">
      <c r="A124" s="7">
        <v>1.2799999999999999E-4</v>
      </c>
      <c r="B124" s="4">
        <v>6.0873990670371218E-4</v>
      </c>
      <c r="C124" s="1">
        <v>2.0849653876932573E-5</v>
      </c>
      <c r="D124" s="7">
        <v>1.53765926322451E-5</v>
      </c>
      <c r="E124" s="7">
        <v>7.4160923341485604E-7</v>
      </c>
      <c r="F124" s="7">
        <v>7.4160923341485604E-7</v>
      </c>
      <c r="G124" s="7">
        <v>538</v>
      </c>
      <c r="I124" s="7"/>
    </row>
    <row r="125" spans="1:23" x14ac:dyDescent="0.3">
      <c r="A125" s="7">
        <v>1.35E-4</v>
      </c>
      <c r="B125" s="9">
        <v>6.0999999999999997E-4</v>
      </c>
      <c r="C125" s="7">
        <v>2.09270876953397E-5</v>
      </c>
      <c r="D125" s="4">
        <v>1.5400000000000002E-5</v>
      </c>
      <c r="E125" s="1">
        <v>8.9522744881415413E-6</v>
      </c>
      <c r="F125" s="1">
        <v>8.7574904887403295E-6</v>
      </c>
      <c r="G125" s="7">
        <v>538</v>
      </c>
      <c r="I125" s="7"/>
    </row>
    <row r="126" spans="1:23" x14ac:dyDescent="0.3">
      <c r="A126" s="7">
        <v>5.1799999999999999E-2</v>
      </c>
      <c r="B126" s="7">
        <v>8.9046486690825312E-7</v>
      </c>
      <c r="C126" s="7">
        <v>1.1899459094743603E-7</v>
      </c>
      <c r="D126" s="4">
        <v>1.0831718689659831E-7</v>
      </c>
      <c r="E126" s="1">
        <v>5.3070262950943266E-8</v>
      </c>
      <c r="F126" s="1">
        <v>4.8121496823625268E-8</v>
      </c>
      <c r="G126" s="7">
        <v>538</v>
      </c>
      <c r="I126" s="7"/>
    </row>
    <row r="127" spans="1:23" s="3" customFormat="1" ht="23.4" x14ac:dyDescent="0.45">
      <c r="A127" s="10" t="s">
        <v>60</v>
      </c>
      <c r="B127" s="8"/>
      <c r="C127" s="8"/>
      <c r="D127" s="8"/>
      <c r="E127" s="8"/>
      <c r="I127" s="8"/>
    </row>
    <row r="128" spans="1:23" x14ac:dyDescent="0.3">
      <c r="A128" s="1">
        <v>4.0000000000000002E-9</v>
      </c>
      <c r="B128" s="4">
        <v>1</v>
      </c>
      <c r="C128" s="1">
        <v>1.2885541747158447E-2</v>
      </c>
      <c r="D128" s="7">
        <v>0.92771620480475936</v>
      </c>
      <c r="E128" s="7">
        <v>9.5388546393445517E-2</v>
      </c>
      <c r="F128" s="7">
        <v>9.5388546393445517E-2</v>
      </c>
      <c r="G128" s="7">
        <v>532.5</v>
      </c>
      <c r="I128" s="7"/>
      <c r="W128" t="s">
        <v>5</v>
      </c>
    </row>
    <row r="129" spans="1:9" x14ac:dyDescent="0.3">
      <c r="A129" s="1">
        <v>4.5200000000000002E-7</v>
      </c>
      <c r="B129" s="4">
        <v>0.73935856262810218</v>
      </c>
      <c r="C129" s="1">
        <v>1.2682187608665596E-2</v>
      </c>
      <c r="D129" s="7">
        <v>0.67982026663740946</v>
      </c>
      <c r="E129" s="7">
        <v>2.337651708548712E-2</v>
      </c>
      <c r="F129" s="7">
        <v>2.337651708548712E-2</v>
      </c>
      <c r="G129" s="7">
        <v>532.5</v>
      </c>
      <c r="I129" s="7"/>
    </row>
    <row r="130" spans="1:9" x14ac:dyDescent="0.3">
      <c r="A130" s="1">
        <v>2.9000000000000002E-6</v>
      </c>
      <c r="B130" s="4">
        <v>0.13683254043505505</v>
      </c>
      <c r="C130" s="1">
        <v>2.2696904477079996E-3</v>
      </c>
      <c r="D130" s="7">
        <v>7.869448334529186E-2</v>
      </c>
      <c r="E130" s="7">
        <v>2.2027504134383897E-3</v>
      </c>
      <c r="F130" s="7">
        <v>2.2027504134383897E-3</v>
      </c>
      <c r="G130" s="7">
        <v>532.5</v>
      </c>
      <c r="I130" s="7"/>
    </row>
    <row r="131" spans="1:9" x14ac:dyDescent="0.3">
      <c r="A131" s="1">
        <v>2.9000000000000002E-6</v>
      </c>
      <c r="B131" s="7">
        <v>0.1369476515365303</v>
      </c>
      <c r="C131" s="7">
        <v>2.4331372548607095E-3</v>
      </c>
      <c r="D131" s="7">
        <v>7.8653897337935499E-2</v>
      </c>
      <c r="E131" s="7">
        <v>1.9604036259562841E-3</v>
      </c>
      <c r="F131" s="7">
        <v>1.9604036259562841E-3</v>
      </c>
      <c r="G131" s="7">
        <v>532.5</v>
      </c>
      <c r="I131" s="7"/>
    </row>
    <row r="132" spans="1:9" x14ac:dyDescent="0.3">
      <c r="A132" s="1">
        <v>1.5E-5</v>
      </c>
      <c r="B132" s="7">
        <v>5.5394095977189431E-2</v>
      </c>
      <c r="C132" s="7">
        <v>7.0940122725788853E-4</v>
      </c>
      <c r="D132" s="7">
        <v>1.4860210055267569E-3</v>
      </c>
      <c r="E132" s="7">
        <v>2.6693995257646791E-5</v>
      </c>
      <c r="F132" s="7">
        <v>2.6693995257646791E-5</v>
      </c>
      <c r="G132" s="7">
        <v>532.5</v>
      </c>
      <c r="I132" s="7"/>
    </row>
    <row r="133" spans="1:9" x14ac:dyDescent="0.3">
      <c r="A133" s="1">
        <v>1.5E-5</v>
      </c>
      <c r="B133" s="7">
        <v>5.5403600965042744E-2</v>
      </c>
      <c r="C133" s="7">
        <v>8.1128439103652869E-4</v>
      </c>
      <c r="D133" s="7">
        <v>1.4867298293177776E-3</v>
      </c>
      <c r="E133" s="7">
        <v>2.9705525504769011E-5</v>
      </c>
      <c r="F133" s="7">
        <v>2.9705525504769011E-5</v>
      </c>
      <c r="G133" s="7">
        <v>532.5</v>
      </c>
      <c r="I133" s="7"/>
    </row>
    <row r="134" spans="1:9" x14ac:dyDescent="0.3">
      <c r="A134" s="1">
        <v>1.83E-4</v>
      </c>
      <c r="B134" s="7">
        <v>3.7412653135932217E-4</v>
      </c>
      <c r="C134" s="7">
        <v>2.7862226183325011E-5</v>
      </c>
      <c r="D134" s="7">
        <v>1.5554606518818707E-5</v>
      </c>
      <c r="E134" s="7">
        <v>1.6345336546632068E-6</v>
      </c>
      <c r="F134" s="7">
        <v>1.6345336546632068E-6</v>
      </c>
      <c r="G134" s="7">
        <v>532.5</v>
      </c>
      <c r="I134" s="7"/>
    </row>
    <row r="135" spans="1:9" x14ac:dyDescent="0.3">
      <c r="A135" s="1">
        <v>1.83E-4</v>
      </c>
      <c r="B135" s="7">
        <v>3.7399999999999998E-4</v>
      </c>
      <c r="C135" s="7">
        <v>1.671478456985198E-5</v>
      </c>
      <c r="D135" s="4">
        <v>1.5500000000000001E-5</v>
      </c>
      <c r="E135" s="1">
        <v>1.4731219247691249E-5</v>
      </c>
      <c r="F135" s="1">
        <v>1.4321564629699199E-5</v>
      </c>
      <c r="G135" s="7">
        <v>532.5</v>
      </c>
      <c r="I135" s="7"/>
    </row>
    <row r="136" spans="1:9" x14ac:dyDescent="0.3">
      <c r="A136" s="1">
        <v>6.6600000000000006E-2</v>
      </c>
      <c r="B136" s="7">
        <v>4.8838908482580636E-7</v>
      </c>
      <c r="C136" s="7">
        <v>8.9169042449028103E-8</v>
      </c>
      <c r="D136" s="4">
        <v>1.1381140090624547E-7</v>
      </c>
      <c r="E136" s="1">
        <v>8.2893981781470068E-8</v>
      </c>
      <c r="F136" s="1">
        <v>7.2583952270674058E-8</v>
      </c>
      <c r="G136" s="7">
        <v>532.5</v>
      </c>
      <c r="I136" s="7"/>
    </row>
    <row r="137" spans="1:9" x14ac:dyDescent="0.3">
      <c r="A137" s="1">
        <v>7.51E-2</v>
      </c>
      <c r="B137" s="7">
        <v>4.3363454988914254E-7</v>
      </c>
      <c r="C137" s="7">
        <v>8.8515822586357578E-8</v>
      </c>
      <c r="D137" s="4">
        <v>1.5785701860065724E-7</v>
      </c>
      <c r="E137" s="1">
        <v>8.2993956277681945E-8</v>
      </c>
      <c r="F137" s="1">
        <v>7.1251847407796226E-8</v>
      </c>
      <c r="G137" s="7">
        <v>532.5</v>
      </c>
      <c r="I137" s="7"/>
    </row>
    <row r="138" spans="1:9" s="3" customFormat="1" ht="23.4" x14ac:dyDescent="0.45">
      <c r="A138" s="10" t="s">
        <v>61</v>
      </c>
      <c r="B138" s="8"/>
      <c r="C138" s="8"/>
      <c r="D138" s="8"/>
      <c r="E138" s="8"/>
      <c r="I138" s="8"/>
    </row>
    <row r="139" spans="1:9" x14ac:dyDescent="0.3">
      <c r="A139" s="1">
        <v>1E-8</v>
      </c>
      <c r="B139" s="7">
        <v>1</v>
      </c>
      <c r="C139" s="7">
        <v>1.42789705250452E-2</v>
      </c>
      <c r="D139" s="1">
        <v>0.94455769296677206</v>
      </c>
      <c r="E139" s="1">
        <v>2.478775899418572E-2</v>
      </c>
      <c r="F139" s="1">
        <v>2.478775899418572E-2</v>
      </c>
      <c r="G139" s="7">
        <v>549</v>
      </c>
      <c r="I139" s="7"/>
    </row>
    <row r="140" spans="1:9" x14ac:dyDescent="0.3">
      <c r="A140" s="1">
        <v>6.1999999999999999E-7</v>
      </c>
      <c r="B140" s="7">
        <v>0.60019701195488895</v>
      </c>
      <c r="C140" s="7">
        <v>7.7666220624943213E-3</v>
      </c>
      <c r="D140" s="7">
        <v>0.5468889566264995</v>
      </c>
      <c r="E140" s="7">
        <v>1.407679359709817E-2</v>
      </c>
      <c r="F140" s="7">
        <v>1.407679359709817E-2</v>
      </c>
      <c r="G140" s="7">
        <v>549</v>
      </c>
      <c r="I140" s="7"/>
    </row>
    <row r="141" spans="1:9" x14ac:dyDescent="0.3">
      <c r="A141" s="1">
        <v>3.8E-6</v>
      </c>
      <c r="B141" s="7">
        <v>9.6190714571258398E-2</v>
      </c>
      <c r="C141" s="7">
        <v>1.9851383133772942E-3</v>
      </c>
      <c r="D141" s="7">
        <v>4.7551028958768643E-2</v>
      </c>
      <c r="E141" s="7">
        <v>1.6298446286149141E-3</v>
      </c>
      <c r="F141" s="7">
        <v>1.6298446286149141E-3</v>
      </c>
      <c r="G141" s="7">
        <v>549</v>
      </c>
      <c r="I141" s="7"/>
    </row>
    <row r="142" spans="1:9" x14ac:dyDescent="0.3">
      <c r="A142" s="1">
        <v>3.8E-6</v>
      </c>
      <c r="B142" s="7">
        <v>9.6168332897348316E-2</v>
      </c>
      <c r="C142" s="7">
        <v>1.5795594689536915E-3</v>
      </c>
      <c r="D142" s="7">
        <v>4.7548362481222899E-2</v>
      </c>
      <c r="E142" s="7">
        <v>1.2205189606969463E-3</v>
      </c>
      <c r="F142" s="7">
        <v>1.2205189606969463E-3</v>
      </c>
      <c r="G142" s="7">
        <v>549</v>
      </c>
      <c r="I142" s="7"/>
    </row>
    <row r="143" spans="1:9" x14ac:dyDescent="0.3">
      <c r="A143" s="1">
        <v>1.4100000000000001E-5</v>
      </c>
      <c r="B143" s="7">
        <v>4.0734044824388894E-2</v>
      </c>
      <c r="C143" s="7">
        <v>6.9275099668028974E-4</v>
      </c>
      <c r="D143" s="7">
        <v>2.6813377796937434E-3</v>
      </c>
      <c r="E143" s="7">
        <v>6.2410497873119556E-5</v>
      </c>
      <c r="F143" s="7">
        <v>6.2410497873119556E-5</v>
      </c>
      <c r="G143" s="7">
        <v>549</v>
      </c>
      <c r="I143" s="7"/>
    </row>
    <row r="144" spans="1:9" x14ac:dyDescent="0.3">
      <c r="A144" s="1">
        <v>1.4100000000000001E-5</v>
      </c>
      <c r="B144" s="7">
        <v>4.0725687629758124E-2</v>
      </c>
      <c r="C144" s="7">
        <v>6.7092271147832158E-4</v>
      </c>
      <c r="D144" s="7">
        <v>2.6802530533788444E-3</v>
      </c>
      <c r="E144" s="7">
        <v>6.1873976716542628E-5</v>
      </c>
      <c r="F144" s="7">
        <v>6.1873976716542628E-5</v>
      </c>
      <c r="G144" s="7">
        <v>549</v>
      </c>
      <c r="I144" s="7"/>
    </row>
    <row r="145" spans="1:9" x14ac:dyDescent="0.3">
      <c r="A145" s="1">
        <v>1.37E-4</v>
      </c>
      <c r="B145" s="7">
        <v>4.2944455158791447E-4</v>
      </c>
      <c r="C145" s="7">
        <v>2.9752780686207584E-5</v>
      </c>
      <c r="D145" s="7">
        <v>1.2532232040092877E-5</v>
      </c>
      <c r="E145" s="7">
        <v>1.2521935308817017E-6</v>
      </c>
      <c r="F145" s="7">
        <v>1.2521935308817017E-6</v>
      </c>
      <c r="G145" s="7">
        <v>549</v>
      </c>
      <c r="I145" s="7"/>
    </row>
    <row r="146" spans="1:9" x14ac:dyDescent="0.3">
      <c r="A146" s="1">
        <v>1.37E-4</v>
      </c>
      <c r="B146" s="7">
        <v>4.2900000000000007E-4</v>
      </c>
      <c r="C146" s="7">
        <v>2.2932553298019865E-5</v>
      </c>
      <c r="D146" s="7">
        <v>1.2500000000000001E-5</v>
      </c>
      <c r="E146" s="7">
        <v>1.1289165580356648E-5</v>
      </c>
      <c r="F146">
        <v>1.09071980377886E-5</v>
      </c>
      <c r="G146" s="7">
        <v>549</v>
      </c>
      <c r="I146" s="7"/>
    </row>
    <row r="147" spans="1:9" x14ac:dyDescent="0.3">
      <c r="A147" s="1">
        <v>0.08</v>
      </c>
      <c r="B147" s="7">
        <v>3.3370990885349504E-7</v>
      </c>
      <c r="C147" s="7">
        <v>6.8118496708809281E-8</v>
      </c>
      <c r="D147" s="7">
        <v>7.4190406391138634E-8</v>
      </c>
      <c r="E147" s="7">
        <v>3.5456804793176873E-8</v>
      </c>
      <c r="F147">
        <v>3.0427292887362971E-8</v>
      </c>
      <c r="G147" s="7">
        <v>549</v>
      </c>
      <c r="I147" s="7"/>
    </row>
    <row r="148" spans="1:9" s="3" customFormat="1" ht="23.4" x14ac:dyDescent="0.45">
      <c r="A148" s="10" t="s">
        <v>62</v>
      </c>
      <c r="B148" s="8"/>
      <c r="C148" s="8"/>
      <c r="D148" s="8"/>
      <c r="E148" s="8"/>
      <c r="I148" s="8"/>
    </row>
    <row r="149" spans="1:9" x14ac:dyDescent="0.3">
      <c r="A149" s="1">
        <v>5.0000000000000001E-9</v>
      </c>
      <c r="B149" s="7">
        <v>0.78382867865127648</v>
      </c>
      <c r="C149" s="7">
        <v>1.2259030233365898E-2</v>
      </c>
      <c r="D149" s="7">
        <v>0.66550449535812572</v>
      </c>
      <c r="E149" s="7">
        <v>1.7978692423142949E-2</v>
      </c>
      <c r="F149" s="7">
        <v>1.7978692423142949E-2</v>
      </c>
      <c r="G149" s="7">
        <v>550</v>
      </c>
      <c r="I149" s="7"/>
    </row>
    <row r="150" spans="1:9" x14ac:dyDescent="0.3">
      <c r="A150" s="1">
        <v>2.9999999999999999E-7</v>
      </c>
      <c r="B150" s="7">
        <v>1</v>
      </c>
      <c r="C150" s="7">
        <v>1.7694383346708354E-2</v>
      </c>
      <c r="D150" s="7">
        <v>0.88315039483762769</v>
      </c>
      <c r="E150" s="7">
        <v>2.4793304238603316E-2</v>
      </c>
      <c r="F150" s="7">
        <v>2.4793304238603316E-2</v>
      </c>
      <c r="G150" s="7">
        <v>550</v>
      </c>
      <c r="I150" s="7"/>
    </row>
    <row r="151" spans="1:9" x14ac:dyDescent="0.3">
      <c r="A151" s="1">
        <v>2.7E-6</v>
      </c>
      <c r="B151" s="7">
        <v>0.33549769679044106</v>
      </c>
      <c r="C151" s="7">
        <v>5.3229939227664664E-3</v>
      </c>
      <c r="D151" s="7">
        <v>0.22331773188082527</v>
      </c>
      <c r="E151" s="7">
        <v>6.4185335022424201E-3</v>
      </c>
      <c r="F151" s="7">
        <v>6.4185335022424201E-3</v>
      </c>
      <c r="G151" s="7">
        <v>550</v>
      </c>
      <c r="I151" s="7"/>
    </row>
    <row r="152" spans="1:9" x14ac:dyDescent="0.3">
      <c r="A152" s="1">
        <v>2.7E-6</v>
      </c>
      <c r="B152" s="7">
        <v>0.33536421514575199</v>
      </c>
      <c r="C152" s="7">
        <v>4.2694646291168087E-3</v>
      </c>
      <c r="D152" s="7">
        <v>0.22361135611266006</v>
      </c>
      <c r="E152" s="7">
        <v>4.551714713601958E-3</v>
      </c>
      <c r="F152" s="7">
        <v>4.551714713601958E-3</v>
      </c>
      <c r="G152" s="7">
        <v>550</v>
      </c>
      <c r="I152" s="7"/>
    </row>
    <row r="153" spans="1:9" x14ac:dyDescent="0.3">
      <c r="A153" s="1">
        <v>1.45E-5</v>
      </c>
      <c r="B153" s="7">
        <v>9.1272358651328739E-2</v>
      </c>
      <c r="C153" s="7">
        <v>1.6730743336600812E-3</v>
      </c>
      <c r="D153" s="7">
        <v>6.4756985754167318E-3</v>
      </c>
      <c r="E153" s="7">
        <v>1.7173776911202652E-4</v>
      </c>
      <c r="F153" s="7">
        <v>1.7173776911202652E-4</v>
      </c>
      <c r="G153" s="7">
        <v>550</v>
      </c>
      <c r="I153" s="7"/>
    </row>
    <row r="154" spans="1:9" x14ac:dyDescent="0.3">
      <c r="A154" s="7">
        <v>1.45E-5</v>
      </c>
      <c r="B154" s="7">
        <v>9.1366068223708491E-2</v>
      </c>
      <c r="C154" s="7">
        <v>1.4765263845921083E-3</v>
      </c>
      <c r="D154" s="7">
        <v>6.4799523327522153E-3</v>
      </c>
      <c r="E154" s="7">
        <v>1.4625381636030379E-4</v>
      </c>
      <c r="F154" s="7">
        <v>1.4625381636030379E-4</v>
      </c>
      <c r="G154" s="7">
        <v>550</v>
      </c>
      <c r="I154" s="7"/>
    </row>
    <row r="155" spans="1:9" x14ac:dyDescent="0.3">
      <c r="A155" s="7">
        <v>1.2799999999999999E-4</v>
      </c>
      <c r="B155" s="7">
        <v>1.424642886051219E-3</v>
      </c>
      <c r="C155" s="7">
        <v>8.6814915266492478E-5</v>
      </c>
      <c r="D155" s="7">
        <v>1.8733192950105346E-4</v>
      </c>
      <c r="E155" s="7">
        <v>1.6667032891230719E-5</v>
      </c>
      <c r="F155" s="7">
        <v>1.6667032891230719E-5</v>
      </c>
      <c r="G155" s="7">
        <v>550</v>
      </c>
      <c r="I155" s="7"/>
    </row>
    <row r="156" spans="1:9" x14ac:dyDescent="0.3">
      <c r="A156" s="7">
        <v>1.2799999999999999E-4</v>
      </c>
      <c r="B156" s="7">
        <v>1.4199999999999998E-3</v>
      </c>
      <c r="C156" s="7">
        <v>8.729604300826302E-5</v>
      </c>
      <c r="D156" s="7">
        <v>1.8699999999999999E-4</v>
      </c>
      <c r="E156" s="7">
        <v>4.8801444143206936E-5</v>
      </c>
      <c r="F156">
        <v>4.668771873499619E-5</v>
      </c>
      <c r="G156" s="7">
        <v>550</v>
      </c>
      <c r="I156" s="7"/>
    </row>
    <row r="157" spans="1:9" x14ac:dyDescent="0.3">
      <c r="A157" s="7">
        <v>3.9E-2</v>
      </c>
      <c r="B157" s="7">
        <v>1.5859415239688493E-6</v>
      </c>
      <c r="C157" s="7">
        <v>2.5727520537717007E-7</v>
      </c>
      <c r="D157" s="7">
        <v>1.8347662427778237E-7</v>
      </c>
      <c r="E157" s="7">
        <v>1.4926463453851785E-7</v>
      </c>
      <c r="F157">
        <v>1.3293921327032673E-7</v>
      </c>
      <c r="G157" s="7">
        <v>550</v>
      </c>
      <c r="I157" s="7"/>
    </row>
    <row r="158" spans="1:9" s="3" customFormat="1" ht="23.4" x14ac:dyDescent="0.45">
      <c r="A158" s="10" t="s">
        <v>63</v>
      </c>
      <c r="B158" s="8"/>
      <c r="C158" s="8"/>
      <c r="D158" s="8"/>
      <c r="E158" s="8"/>
      <c r="I158" s="8"/>
    </row>
    <row r="159" spans="1:9" x14ac:dyDescent="0.3">
      <c r="A159" s="7">
        <v>1.0000000000000001E-9</v>
      </c>
      <c r="B159" s="7">
        <v>1</v>
      </c>
      <c r="C159" s="7">
        <v>1.8942857507893915E-2</v>
      </c>
      <c r="D159" s="7">
        <v>0.9472666820180079</v>
      </c>
      <c r="E159" s="7">
        <v>0.13314380582860322</v>
      </c>
      <c r="F159" s="7">
        <v>0.13314380582860322</v>
      </c>
      <c r="G159" s="7">
        <v>540</v>
      </c>
      <c r="I159" s="7"/>
    </row>
    <row r="160" spans="1:9" x14ac:dyDescent="0.3">
      <c r="A160" s="7">
        <v>1E-8</v>
      </c>
      <c r="B160" s="7">
        <v>0.976185532344925</v>
      </c>
      <c r="C160" s="7">
        <v>1.8877809415647963E-2</v>
      </c>
      <c r="D160" s="7">
        <v>0.92866794815666709</v>
      </c>
      <c r="E160" s="7">
        <v>2.9382417437692428E-2</v>
      </c>
      <c r="F160" s="7">
        <v>2.9382417437692428E-2</v>
      </c>
      <c r="G160" s="7">
        <v>540</v>
      </c>
      <c r="I160" s="7"/>
    </row>
    <row r="161" spans="1:9" x14ac:dyDescent="0.3">
      <c r="A161" s="7">
        <v>9.9999999999999995E-8</v>
      </c>
      <c r="B161" s="7">
        <v>0.9297482137209282</v>
      </c>
      <c r="C161" s="7">
        <v>1.6568926036358966E-2</v>
      </c>
      <c r="D161" s="7">
        <v>0.88254080577672245</v>
      </c>
      <c r="E161" s="7">
        <v>2.5205122683355608E-2</v>
      </c>
      <c r="F161" s="7">
        <v>2.5205122683355608E-2</v>
      </c>
      <c r="G161" s="7">
        <v>540</v>
      </c>
      <c r="I161" s="7"/>
    </row>
    <row r="162" spans="1:9" x14ac:dyDescent="0.3">
      <c r="A162" s="7">
        <v>9.9999999999999995E-7</v>
      </c>
      <c r="B162" s="7">
        <v>0.47147485688881424</v>
      </c>
      <c r="C162" s="7">
        <v>9.8953608092777392E-3</v>
      </c>
      <c r="D162" s="7">
        <v>0.42528474299383012</v>
      </c>
      <c r="E162" s="7">
        <v>1.4951685538001715E-2</v>
      </c>
      <c r="F162" s="7">
        <v>1.4951685538001715E-2</v>
      </c>
      <c r="G162" s="7">
        <v>540</v>
      </c>
      <c r="I162" s="7"/>
    </row>
    <row r="163" spans="1:9" x14ac:dyDescent="0.3">
      <c r="A163" s="7">
        <v>9.9999999999999995E-7</v>
      </c>
      <c r="B163" s="7">
        <v>0.47109358389119099</v>
      </c>
      <c r="C163" s="7">
        <v>5.7133730714201752E-3</v>
      </c>
      <c r="D163" s="7">
        <v>0.42495388416926871</v>
      </c>
      <c r="E163" s="7">
        <v>9.0600940496384421E-3</v>
      </c>
      <c r="F163" s="7">
        <v>9.0600940496384421E-3</v>
      </c>
      <c r="G163" s="7">
        <v>540</v>
      </c>
      <c r="I163" s="7"/>
    </row>
    <row r="164" spans="1:9" x14ac:dyDescent="0.3">
      <c r="A164" s="7">
        <v>5.0000000000000004E-6</v>
      </c>
      <c r="B164" s="7">
        <v>5.9928213846910938E-2</v>
      </c>
      <c r="C164" s="7">
        <v>7.1005189319086985E-4</v>
      </c>
      <c r="D164" s="7">
        <v>1.873780161593832E-2</v>
      </c>
      <c r="E164" s="7">
        <v>3.1038626387645981E-4</v>
      </c>
      <c r="F164" s="7">
        <v>3.1038626387645981E-4</v>
      </c>
      <c r="G164" s="7">
        <v>540</v>
      </c>
      <c r="I164" s="7"/>
    </row>
    <row r="165" spans="1:9" x14ac:dyDescent="0.3">
      <c r="A165" s="7">
        <v>1.0000000000000001E-5</v>
      </c>
      <c r="B165" s="7">
        <v>3.7657887781589669E-2</v>
      </c>
      <c r="C165" s="7">
        <v>3.6655184958596544E-4</v>
      </c>
      <c r="D165" s="7">
        <v>1.9080953824949832E-3</v>
      </c>
      <c r="E165" s="7">
        <v>2.6031887691325559E-5</v>
      </c>
      <c r="F165" s="7">
        <v>2.6031887691325559E-5</v>
      </c>
      <c r="G165" s="7">
        <v>540</v>
      </c>
      <c r="I165" s="7"/>
    </row>
    <row r="166" spans="1:9" x14ac:dyDescent="0.3">
      <c r="A166" s="7">
        <v>1.1E-4</v>
      </c>
      <c r="B166" s="7">
        <v>5.6784923552233206E-3</v>
      </c>
      <c r="C166" s="7">
        <v>4.1659421737710097E-4</v>
      </c>
      <c r="D166" s="7">
        <v>8.8409300138626612E-5</v>
      </c>
      <c r="E166" s="7">
        <v>8.7348485885778004E-6</v>
      </c>
      <c r="F166" s="7">
        <v>8.7348485885778004E-6</v>
      </c>
      <c r="G166" s="7">
        <v>540</v>
      </c>
      <c r="I166" s="7"/>
    </row>
    <row r="167" spans="1:9" x14ac:dyDescent="0.3">
      <c r="A167" s="7">
        <v>1.11E-4</v>
      </c>
      <c r="B167" s="7">
        <v>5.6799999999999993E-3</v>
      </c>
      <c r="C167" s="7">
        <v>3.6190975586505988E-4</v>
      </c>
      <c r="D167" s="7">
        <v>8.8499999999999996E-5</v>
      </c>
      <c r="E167" s="7">
        <v>7.9739713648036353E-5</v>
      </c>
      <c r="F167">
        <v>7.6504302637761827E-5</v>
      </c>
      <c r="G167" s="7">
        <v>540</v>
      </c>
      <c r="I167" s="7"/>
    </row>
    <row r="168" spans="1:9" x14ac:dyDescent="0.3">
      <c r="A168" s="7">
        <v>2.3E-2</v>
      </c>
      <c r="B168" s="7">
        <v>9.5394069105743861E-6</v>
      </c>
      <c r="C168" s="7">
        <v>1.9078930685297914E-6</v>
      </c>
      <c r="D168" s="7">
        <v>4.9728908158108766E-7</v>
      </c>
      <c r="E168" s="7">
        <v>4.4336520339125023E-7</v>
      </c>
      <c r="F168">
        <v>3.8385352401422852E-7</v>
      </c>
      <c r="G168" s="7">
        <v>540</v>
      </c>
      <c r="I168" s="7"/>
    </row>
    <row r="169" spans="1:9" x14ac:dyDescent="0.3">
      <c r="A169" s="1">
        <v>6.4999999999999997E-4</v>
      </c>
      <c r="B169" s="7">
        <v>4.2427835759959316E-4</v>
      </c>
      <c r="C169" s="7">
        <v>4.286181095122457E-5</v>
      </c>
      <c r="D169" s="7">
        <v>7.4412843779381489E-6</v>
      </c>
      <c r="E169" s="7">
        <v>2.6341059712553623E-6</v>
      </c>
      <c r="F169">
        <v>2.4456404424139279E-6</v>
      </c>
      <c r="G169" s="7">
        <v>540</v>
      </c>
      <c r="I169" s="7"/>
    </row>
    <row r="170" spans="1:9" x14ac:dyDescent="0.3">
      <c r="A170" s="1">
        <v>9.5E-4</v>
      </c>
      <c r="B170" s="7">
        <v>2.7237307640920569E-4</v>
      </c>
      <c r="C170" s="7">
        <v>5.8072856133831305E-5</v>
      </c>
      <c r="D170" s="7">
        <v>3.6767556498045348E-6</v>
      </c>
      <c r="E170" s="7">
        <v>3.6937215478664082E-6</v>
      </c>
      <c r="F170">
        <v>3.1701652320228748E-6</v>
      </c>
      <c r="G170" s="7">
        <v>540</v>
      </c>
      <c r="I170" s="7"/>
    </row>
    <row r="171" spans="1:9" s="3" customFormat="1" x14ac:dyDescent="0.3">
      <c r="A171" s="8"/>
      <c r="B171" s="8"/>
      <c r="C171" s="8"/>
      <c r="D171" s="8"/>
      <c r="E171"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AM301"/>
  <sheetViews>
    <sheetView topLeftCell="E1" workbookViewId="0">
      <selection activeCell="K9" sqref="K9"/>
    </sheetView>
  </sheetViews>
  <sheetFormatPr defaultRowHeight="14.4" x14ac:dyDescent="0.3"/>
  <cols>
    <col min="1" max="1" width="9.33203125" bestFit="1" customWidth="1"/>
    <col min="2" max="2" width="9.88671875" bestFit="1" customWidth="1"/>
    <col min="3" max="3" width="9.33203125" bestFit="1" customWidth="1"/>
    <col min="4" max="4" width="21.5546875" bestFit="1" customWidth="1"/>
    <col min="5" max="5" width="13.5546875" bestFit="1" customWidth="1"/>
    <col min="6" max="6" width="13.6640625" bestFit="1" customWidth="1"/>
    <col min="7" max="7" width="9.5546875" bestFit="1" customWidth="1"/>
    <col min="8" max="8" width="9.5546875" customWidth="1"/>
    <col min="9" max="9" width="9.88671875" bestFit="1" customWidth="1"/>
    <col min="10" max="10" width="12" bestFit="1" customWidth="1"/>
    <col min="11" max="11" width="21.5546875" bestFit="1" customWidth="1"/>
    <col min="12" max="12" width="13.5546875" bestFit="1" customWidth="1"/>
    <col min="13" max="13" width="13.6640625" bestFit="1" customWidth="1"/>
  </cols>
  <sheetData>
    <row r="10" spans="1:13" ht="16.5" customHeight="1" x14ac:dyDescent="0.3">
      <c r="A10" s="36" t="s">
        <v>51</v>
      </c>
      <c r="G10" s="36" t="s">
        <v>44</v>
      </c>
    </row>
    <row r="11" spans="1:13" s="3" customFormat="1" ht="15" x14ac:dyDescent="0.25"/>
    <row r="12" spans="1:13" ht="15" x14ac:dyDescent="0.25">
      <c r="A12" s="7" t="s">
        <v>20</v>
      </c>
      <c r="B12" s="7" t="s">
        <v>3</v>
      </c>
      <c r="C12" s="7" t="s">
        <v>1</v>
      </c>
      <c r="D12" s="7" t="s">
        <v>2</v>
      </c>
      <c r="E12" s="7" t="s">
        <v>7</v>
      </c>
      <c r="F12" s="7" t="s">
        <v>8</v>
      </c>
      <c r="G12" s="7" t="s">
        <v>20</v>
      </c>
      <c r="H12" s="7" t="s">
        <v>32</v>
      </c>
      <c r="I12" s="7" t="s">
        <v>3</v>
      </c>
      <c r="J12" s="7" t="s">
        <v>1</v>
      </c>
      <c r="K12" s="7" t="s">
        <v>2</v>
      </c>
      <c r="L12" s="7" t="s">
        <v>7</v>
      </c>
      <c r="M12" s="7" t="s">
        <v>8</v>
      </c>
    </row>
    <row r="13" spans="1:13" ht="15" x14ac:dyDescent="0.25">
      <c r="A13" s="9">
        <v>1.0000000000000001E-9</v>
      </c>
      <c r="B13" s="9">
        <v>0.89554646765874213</v>
      </c>
      <c r="C13" s="9">
        <v>3.0321257111530091E-2</v>
      </c>
      <c r="D13" s="7">
        <v>0.84310163961294038</v>
      </c>
      <c r="E13" s="7">
        <v>5.9109752197140771E-2</v>
      </c>
      <c r="F13" s="7">
        <v>5.9109752197140771E-2</v>
      </c>
    </row>
    <row r="14" spans="1:13" ht="15" x14ac:dyDescent="0.25">
      <c r="A14" s="7">
        <v>1.0000000000000001E-9</v>
      </c>
      <c r="B14" s="7">
        <v>1</v>
      </c>
      <c r="C14" s="7">
        <v>1.5589137965411089E-2</v>
      </c>
      <c r="D14" s="7">
        <v>0.95542932931518887</v>
      </c>
      <c r="E14" s="7">
        <v>2.7189827040282482E-2</v>
      </c>
      <c r="F14" s="7">
        <v>2.7189827040282482E-2</v>
      </c>
    </row>
    <row r="15" spans="1:13" ht="15" x14ac:dyDescent="0.25">
      <c r="A15" s="7">
        <v>1.0000000000000001E-9</v>
      </c>
      <c r="B15" s="7">
        <v>1</v>
      </c>
      <c r="C15" s="7">
        <v>1.8942857507893915E-2</v>
      </c>
      <c r="D15" s="7">
        <v>0.9472666820180079</v>
      </c>
      <c r="E15" s="7">
        <v>0.13314380582860322</v>
      </c>
      <c r="F15" s="7">
        <v>0.13314380582860322</v>
      </c>
    </row>
    <row r="16" spans="1:13" ht="15" x14ac:dyDescent="0.25">
      <c r="G16" s="22">
        <f>AVERAGE(A13:A15)</f>
        <v>1.0000000000000001E-9</v>
      </c>
      <c r="H16" s="22">
        <f>_xlfn.STDEV.P(A13:A15)/SQRT(COUNT(A13:A15))</f>
        <v>0</v>
      </c>
      <c r="I16" s="22">
        <f>AVERAGE(B13:B15)</f>
        <v>0.96518215588624745</v>
      </c>
      <c r="J16" s="22">
        <f>_xlfn.STDEV.P(B13:B15)/SQRT(3)</f>
        <v>2.8428650674153573E-2</v>
      </c>
      <c r="K16" s="22">
        <f>AVERAGE(D13:D15)</f>
        <v>0.91526588364871231</v>
      </c>
      <c r="L16" s="22">
        <f>_xlfn.STDEV.P(D13:D15)/SQRT(3)</f>
        <v>2.9523684618983394E-2</v>
      </c>
      <c r="M16" s="22">
        <v>2.9523684618983394E-2</v>
      </c>
    </row>
    <row r="17" spans="1:13" s="3" customFormat="1" ht="15" x14ac:dyDescent="0.25">
      <c r="G17" s="24"/>
      <c r="H17" s="24"/>
      <c r="I17" s="24"/>
      <c r="J17" s="24"/>
      <c r="K17" s="24"/>
      <c r="L17" s="24"/>
      <c r="M17" s="24"/>
    </row>
    <row r="18" spans="1:13" ht="15" x14ac:dyDescent="0.25">
      <c r="A18" s="9">
        <v>5.0000000000000001E-9</v>
      </c>
      <c r="B18" s="9">
        <v>0.91670324293462568</v>
      </c>
      <c r="C18" s="9">
        <v>8.8997202163548922E-3</v>
      </c>
      <c r="D18" s="9">
        <v>0.87069160782401067</v>
      </c>
      <c r="E18" s="7">
        <v>1.7649002944344662E-2</v>
      </c>
      <c r="F18" s="7">
        <v>1.7649002944344662E-2</v>
      </c>
      <c r="G18" s="23"/>
      <c r="H18" s="23"/>
      <c r="I18" s="23"/>
      <c r="J18" s="23"/>
      <c r="K18" s="23"/>
      <c r="L18" s="23"/>
      <c r="M18" s="23"/>
    </row>
    <row r="19" spans="1:13" ht="15" x14ac:dyDescent="0.25">
      <c r="A19" s="9">
        <v>5.0000000000000001E-9</v>
      </c>
      <c r="B19" s="9">
        <v>0.92053614327939104</v>
      </c>
      <c r="C19" s="9">
        <v>2.9979158990022139E-2</v>
      </c>
      <c r="D19" s="7">
        <v>0.86588190117007457</v>
      </c>
      <c r="E19" s="7">
        <v>5.4085153483481758E-2</v>
      </c>
      <c r="F19" s="7">
        <v>5.4085153483481758E-2</v>
      </c>
      <c r="G19" s="23"/>
      <c r="H19" s="23"/>
      <c r="I19" s="23"/>
      <c r="J19" s="23"/>
      <c r="K19" s="23"/>
      <c r="L19" s="23"/>
      <c r="M19" s="23"/>
    </row>
    <row r="20" spans="1:13" ht="15" x14ac:dyDescent="0.25">
      <c r="A20" s="7">
        <v>5.0000000000000001E-9</v>
      </c>
      <c r="B20" s="7">
        <v>1</v>
      </c>
      <c r="C20" s="7">
        <v>1.2741091086971973E-2</v>
      </c>
      <c r="D20" s="9">
        <v>0.95908757357855889</v>
      </c>
      <c r="E20" s="7">
        <v>2.3806149859715714E-2</v>
      </c>
      <c r="F20" s="7">
        <v>2.3806149859715714E-2</v>
      </c>
      <c r="G20" s="23"/>
      <c r="H20" s="23"/>
      <c r="I20" s="23"/>
      <c r="J20" s="23"/>
      <c r="K20" s="23"/>
      <c r="L20" s="23"/>
      <c r="M20" s="23"/>
    </row>
    <row r="21" spans="1:13" ht="15" x14ac:dyDescent="0.25">
      <c r="A21" s="1">
        <v>4.0000000000000002E-9</v>
      </c>
      <c r="B21" s="4">
        <v>1</v>
      </c>
      <c r="C21" s="1">
        <v>1.2885541747158447E-2</v>
      </c>
      <c r="D21" s="7">
        <v>0.92771620480475936</v>
      </c>
      <c r="E21" s="7">
        <v>9.5388546393445517E-2</v>
      </c>
      <c r="F21" s="7">
        <v>9.5388546393445517E-2</v>
      </c>
      <c r="G21" s="23"/>
      <c r="H21" s="23"/>
      <c r="I21" s="23"/>
      <c r="J21" s="23"/>
      <c r="K21" s="23"/>
      <c r="L21" s="23"/>
      <c r="M21" s="23"/>
    </row>
    <row r="22" spans="1:13" ht="15" x14ac:dyDescent="0.25">
      <c r="A22" s="1">
        <v>5.0000000000000001E-9</v>
      </c>
      <c r="B22" s="7">
        <v>0.78382867865127648</v>
      </c>
      <c r="C22" s="7">
        <v>1.2259030233365898E-2</v>
      </c>
      <c r="D22" s="7">
        <v>0.66550449535812572</v>
      </c>
      <c r="E22" s="7">
        <v>1.7978692423142949E-2</v>
      </c>
      <c r="F22" s="7">
        <v>1.7978692423142949E-2</v>
      </c>
      <c r="G22" s="23"/>
      <c r="H22" s="23"/>
      <c r="I22" s="23"/>
      <c r="J22" s="23"/>
      <c r="K22" s="23"/>
      <c r="L22" s="23"/>
      <c r="M22" s="23"/>
    </row>
    <row r="23" spans="1:13" ht="15" x14ac:dyDescent="0.25">
      <c r="G23" s="22">
        <f>AVERAGE(A18:A22)</f>
        <v>4.8000000000000008E-9</v>
      </c>
      <c r="H23" s="22">
        <f>_xlfn.STDEV.P(A18:A22)/SQRT(COUNT(A18:A22))</f>
        <v>1.7888543819998312E-10</v>
      </c>
      <c r="I23" s="22">
        <f>AVERAGE(B18:B22)</f>
        <v>0.9242136129730586</v>
      </c>
      <c r="J23" s="22">
        <f>_xlfn.STDEV.P(B18:B22)/SQRT(5)</f>
        <v>3.5363830190287826E-2</v>
      </c>
      <c r="K23" s="22">
        <f>AVERAGE(D18:D22)</f>
        <v>0.85777635654710571</v>
      </c>
      <c r="L23" s="22">
        <f>_xlfn.STDEV.P(D18:D22)/SQRT(5)</f>
        <v>4.576309309692822E-2</v>
      </c>
      <c r="M23" s="22">
        <v>4.576309309692822E-2</v>
      </c>
    </row>
    <row r="24" spans="1:13" s="3" customFormat="1" ht="15" x14ac:dyDescent="0.25">
      <c r="G24" s="24"/>
      <c r="H24" s="24"/>
      <c r="I24" s="24"/>
      <c r="J24" s="24"/>
      <c r="K24" s="24"/>
      <c r="L24" s="24"/>
      <c r="M24" s="24"/>
    </row>
    <row r="25" spans="1:13" ht="15" x14ac:dyDescent="0.25">
      <c r="A25" s="9">
        <v>1E-8</v>
      </c>
      <c r="B25" s="9">
        <v>0.91193104466043429</v>
      </c>
      <c r="C25" s="9">
        <v>8.7349920593116984E-3</v>
      </c>
      <c r="D25" s="9">
        <v>0.86718570768392855</v>
      </c>
      <c r="E25" s="7">
        <v>1.6852793960710929E-2</v>
      </c>
      <c r="F25" s="7">
        <v>1.6852793960710929E-2</v>
      </c>
      <c r="G25" s="23"/>
      <c r="H25" s="23"/>
      <c r="I25" s="23"/>
      <c r="J25" s="23"/>
      <c r="K25" s="23"/>
      <c r="L25" s="23"/>
      <c r="M25" s="23"/>
    </row>
    <row r="26" spans="1:13" ht="15" x14ac:dyDescent="0.25">
      <c r="A26" s="9">
        <v>1E-8</v>
      </c>
      <c r="B26" s="9">
        <v>1</v>
      </c>
      <c r="C26" s="9">
        <v>2.9014092087986824E-2</v>
      </c>
      <c r="D26" s="7">
        <v>0.94472993966749264</v>
      </c>
      <c r="E26" s="7">
        <v>5.6247779420843087E-2</v>
      </c>
      <c r="F26" s="7">
        <v>5.6247779420843087E-2</v>
      </c>
      <c r="G26" s="23"/>
      <c r="H26" s="23"/>
      <c r="I26" s="23"/>
      <c r="J26" s="23"/>
      <c r="K26" s="23"/>
      <c r="L26" s="23"/>
      <c r="M26" s="23"/>
    </row>
    <row r="27" spans="1:13" ht="15" x14ac:dyDescent="0.25">
      <c r="A27" s="7">
        <v>1E-8</v>
      </c>
      <c r="B27" s="7">
        <v>1</v>
      </c>
      <c r="C27" s="7">
        <v>1.9127994663600264E-2</v>
      </c>
      <c r="D27" s="7">
        <v>0.95865767600253238</v>
      </c>
      <c r="E27" s="7">
        <v>3.6591620681161459E-2</v>
      </c>
      <c r="F27" s="7">
        <v>3.6591620681161459E-2</v>
      </c>
      <c r="G27" s="23"/>
      <c r="H27" s="23"/>
      <c r="I27" s="23"/>
      <c r="J27" s="23"/>
      <c r="K27" s="23"/>
      <c r="L27" s="23"/>
      <c r="M27" s="23"/>
    </row>
    <row r="28" spans="1:13" ht="15" x14ac:dyDescent="0.25">
      <c r="A28" s="7">
        <v>8.0000000000000005E-9</v>
      </c>
      <c r="B28" s="7">
        <v>1</v>
      </c>
      <c r="C28" s="7">
        <v>1.6253696660035045E-2</v>
      </c>
      <c r="D28" s="7">
        <v>0.9590923940234396</v>
      </c>
      <c r="E28" s="7">
        <v>2.7453843760869599E-2</v>
      </c>
      <c r="F28" s="7">
        <v>2.7453843760869599E-2</v>
      </c>
      <c r="G28" s="23"/>
      <c r="H28" s="23"/>
      <c r="I28" s="23"/>
      <c r="J28" s="23"/>
      <c r="K28" s="23"/>
      <c r="L28" s="23"/>
      <c r="M28" s="23"/>
    </row>
    <row r="29" spans="1:13" ht="15" x14ac:dyDescent="0.25">
      <c r="A29" s="7">
        <v>6.9999999999999998E-9</v>
      </c>
      <c r="B29" s="4">
        <v>1</v>
      </c>
      <c r="C29" s="1">
        <v>1.6669286624968888E-2</v>
      </c>
      <c r="D29" s="7">
        <v>0.94037489281849262</v>
      </c>
      <c r="E29" s="7">
        <v>3.0728936201333632E-2</v>
      </c>
      <c r="F29" s="7">
        <v>3.0728936201333632E-2</v>
      </c>
      <c r="G29" s="23"/>
      <c r="H29" s="23"/>
      <c r="I29" s="23"/>
      <c r="J29" s="23"/>
      <c r="K29" s="23"/>
      <c r="L29" s="23"/>
      <c r="M29" s="23"/>
    </row>
    <row r="30" spans="1:13" ht="15" x14ac:dyDescent="0.25">
      <c r="A30" s="1">
        <v>1E-8</v>
      </c>
      <c r="B30" s="7">
        <v>1</v>
      </c>
      <c r="C30" s="7">
        <v>1.42789705250452E-2</v>
      </c>
      <c r="D30" s="1">
        <v>0.94455769296677206</v>
      </c>
      <c r="E30" s="1">
        <v>2.478775899418572E-2</v>
      </c>
      <c r="F30" s="1">
        <v>2.478775899418572E-2</v>
      </c>
      <c r="G30" s="23"/>
      <c r="H30" s="23"/>
      <c r="I30" s="23"/>
      <c r="J30" s="23"/>
      <c r="K30" s="23"/>
      <c r="L30" s="23"/>
      <c r="M30" s="23"/>
    </row>
    <row r="31" spans="1:13" ht="15" x14ac:dyDescent="0.25">
      <c r="A31" s="7">
        <v>1E-8</v>
      </c>
      <c r="B31" s="7">
        <v>0.976185532344925</v>
      </c>
      <c r="C31" s="7">
        <v>1.8877809415647963E-2</v>
      </c>
      <c r="D31" s="7">
        <v>0.92866794815666709</v>
      </c>
      <c r="E31" s="7">
        <v>2.9382417437692428E-2</v>
      </c>
      <c r="F31" s="7">
        <v>2.9382417437692428E-2</v>
      </c>
      <c r="G31" s="23"/>
      <c r="H31" s="23"/>
      <c r="I31" s="23"/>
      <c r="J31" s="23"/>
      <c r="K31" s="23"/>
      <c r="L31" s="23"/>
      <c r="M31" s="23"/>
    </row>
    <row r="32" spans="1:13" x14ac:dyDescent="0.3">
      <c r="G32" s="22">
        <f>AVERAGE(A25:A31)</f>
        <v>9.2857142857142859E-9</v>
      </c>
      <c r="H32" s="22">
        <f>_xlfn.STDEV.P(A25:A31)/SQRT(COUNT(A25:A31))</f>
        <v>4.3865684204499344E-10</v>
      </c>
      <c r="I32" s="22">
        <f>AVERAGE(B25:B31)</f>
        <v>0.98401665385790849</v>
      </c>
      <c r="J32" s="22">
        <f>_xlfn.STDEV.P(B25:B31)/SQRT(7)</f>
        <v>1.1548476608619405E-2</v>
      </c>
      <c r="K32" s="22">
        <f>AVERAGE(D25:D31)</f>
        <v>0.93475232161704647</v>
      </c>
      <c r="L32" s="22">
        <f>_xlfn.STDEV.P(D25:D31)/SQRT(7)</f>
        <v>1.1059655941818297E-2</v>
      </c>
      <c r="M32" s="23">
        <v>1.1059655941818297E-2</v>
      </c>
    </row>
    <row r="33" spans="1:13" s="3" customFormat="1" x14ac:dyDescent="0.3">
      <c r="G33" s="24"/>
      <c r="H33" s="24"/>
      <c r="I33" s="24"/>
      <c r="J33" s="24"/>
      <c r="K33" s="24"/>
      <c r="L33" s="24"/>
      <c r="M33" s="24"/>
    </row>
    <row r="34" spans="1:13" x14ac:dyDescent="0.3">
      <c r="A34" s="9">
        <v>2.4999999999999999E-8</v>
      </c>
      <c r="B34" s="9">
        <v>1</v>
      </c>
      <c r="C34" s="9">
        <v>9.3952175256321376E-3</v>
      </c>
      <c r="D34" s="9">
        <v>0.95144405665880705</v>
      </c>
      <c r="E34" s="7">
        <v>1.8831247601995105E-2</v>
      </c>
      <c r="F34" s="7">
        <v>1.8831247601995105E-2</v>
      </c>
      <c r="G34" s="23"/>
      <c r="H34" s="23"/>
      <c r="I34" s="23"/>
      <c r="J34" s="23"/>
      <c r="K34" s="23"/>
      <c r="L34" s="23"/>
      <c r="M34" s="23"/>
    </row>
    <row r="35" spans="1:13" x14ac:dyDescent="0.3">
      <c r="A35" s="9">
        <v>1.4999999999999999E-8</v>
      </c>
      <c r="B35" s="9">
        <v>0.97838055294744386</v>
      </c>
      <c r="C35" s="9">
        <v>2.8367849806692189E-2</v>
      </c>
      <c r="D35" s="7">
        <v>0.92265526324390601</v>
      </c>
      <c r="E35" s="7">
        <v>5.9213935155762842E-2</v>
      </c>
      <c r="F35" s="7">
        <v>5.9213935155762842E-2</v>
      </c>
      <c r="G35" s="23"/>
      <c r="H35" s="23"/>
      <c r="I35" s="23"/>
      <c r="J35" s="23"/>
      <c r="K35" s="23"/>
      <c r="L35" s="23"/>
      <c r="M35" s="23"/>
    </row>
    <row r="36" spans="1:13" x14ac:dyDescent="0.3">
      <c r="A36" s="9">
        <v>2.4999999999999999E-8</v>
      </c>
      <c r="B36" s="9">
        <v>0.92040454074633604</v>
      </c>
      <c r="C36" s="9">
        <v>2.5937202672538722E-2</v>
      </c>
      <c r="D36" s="7">
        <v>0.86936100611644651</v>
      </c>
      <c r="E36" s="7">
        <v>6.3551686056281503E-2</v>
      </c>
      <c r="F36" s="7">
        <v>6.3551686056281503E-2</v>
      </c>
      <c r="G36" s="23"/>
      <c r="H36" s="23"/>
      <c r="I36" s="23"/>
      <c r="J36" s="23"/>
      <c r="K36" s="23"/>
      <c r="L36" s="23"/>
      <c r="M36" s="23"/>
    </row>
    <row r="37" spans="1:13" x14ac:dyDescent="0.3">
      <c r="G37" s="22">
        <f>AVERAGE(A34:A36)</f>
        <v>2.1666666666666665E-8</v>
      </c>
      <c r="H37" s="22">
        <f>_xlfn.STDEV.P(A34:A36)/SQRT(COUNT(A34:A36))</f>
        <v>2.7216552697590871E-9</v>
      </c>
      <c r="I37" s="22">
        <f>AVERAGE(B34:B36)</f>
        <v>0.96626169789792671</v>
      </c>
      <c r="J37" s="22">
        <f>_xlfn.STDEV.P(B34:B36)/SQRT(3)</f>
        <v>1.9402229363508303E-2</v>
      </c>
      <c r="K37" s="22">
        <f>AVERAGE(D34:D36)</f>
        <v>0.91448677533971978</v>
      </c>
      <c r="L37" s="22">
        <f>_xlfn.STDEV.P(D34:D36)/SQRT(3)</f>
        <v>1.9632455795700225E-2</v>
      </c>
      <c r="M37" s="23">
        <v>1.9632455795700225E-2</v>
      </c>
    </row>
    <row r="38" spans="1:13" s="3" customFormat="1" x14ac:dyDescent="0.3">
      <c r="G38" s="24"/>
      <c r="H38" s="24"/>
      <c r="I38" s="24"/>
      <c r="J38" s="24"/>
      <c r="K38" s="24"/>
      <c r="L38" s="24"/>
      <c r="M38" s="24"/>
    </row>
    <row r="39" spans="1:13" x14ac:dyDescent="0.3">
      <c r="A39" s="9">
        <v>4.9999999999999998E-8</v>
      </c>
      <c r="B39" s="9">
        <v>0.87772396911128536</v>
      </c>
      <c r="C39" s="9">
        <v>8.8421443271972187E-3</v>
      </c>
      <c r="D39" s="9">
        <v>0.83163421167539631</v>
      </c>
      <c r="E39" s="7">
        <v>1.631124172127698E-2</v>
      </c>
      <c r="F39" s="7">
        <v>1.631124172127698E-2</v>
      </c>
      <c r="G39" s="23"/>
      <c r="H39" s="23"/>
      <c r="I39" s="23"/>
      <c r="J39" s="23"/>
      <c r="K39" s="23"/>
      <c r="L39" s="23"/>
      <c r="M39" s="23"/>
    </row>
    <row r="40" spans="1:13" x14ac:dyDescent="0.3">
      <c r="A40" s="9">
        <v>4.0000000000000001E-8</v>
      </c>
      <c r="B40" s="9">
        <v>0.68677346822301677</v>
      </c>
      <c r="C40" s="9">
        <v>2.0425445373754212E-2</v>
      </c>
      <c r="D40" s="7">
        <v>0.63649300720253088</v>
      </c>
      <c r="E40" s="7">
        <v>4.3510805563573729E-2</v>
      </c>
      <c r="F40" s="7">
        <v>4.3510805563573729E-2</v>
      </c>
      <c r="G40" s="23"/>
      <c r="H40" s="23"/>
      <c r="I40" s="23"/>
      <c r="J40" s="23"/>
      <c r="K40" s="23"/>
      <c r="L40" s="23"/>
      <c r="M40" s="23"/>
    </row>
    <row r="41" spans="1:13" x14ac:dyDescent="0.3">
      <c r="G41" s="22">
        <f>AVERAGE(A39:A40)</f>
        <v>4.4999999999999999E-8</v>
      </c>
      <c r="H41" s="22">
        <f>_xlfn.STDEV.P(A39:A40)/SQRT(COUNT(A39:A40))</f>
        <v>3.5355339059327363E-9</v>
      </c>
      <c r="I41" s="22">
        <f>AVERAGE(B39:B40)</f>
        <v>0.78224871866715107</v>
      </c>
      <c r="J41" s="22">
        <f>_xlfn.STDEV.P(B39:B40)/SQRT(2)</f>
        <v>6.7511197024531039E-2</v>
      </c>
      <c r="K41" s="22">
        <f>AVERAGE(D39:D40)</f>
        <v>0.73406360943896365</v>
      </c>
      <c r="L41" s="22">
        <f>_xlfn.STDEV.P(D39:D40)/SQRT(2)</f>
        <v>6.8992834485836624E-2</v>
      </c>
      <c r="M41" s="23">
        <v>6.8992834485836624E-2</v>
      </c>
    </row>
    <row r="42" spans="1:13" s="3" customFormat="1" x14ac:dyDescent="0.3">
      <c r="G42" s="24"/>
      <c r="H42" s="24"/>
      <c r="I42" s="24"/>
      <c r="J42" s="24"/>
      <c r="K42" s="24"/>
      <c r="L42" s="24"/>
      <c r="M42" s="24"/>
    </row>
    <row r="43" spans="1:13" x14ac:dyDescent="0.3">
      <c r="A43" s="9">
        <v>1.4999999999999999E-7</v>
      </c>
      <c r="B43" s="9">
        <v>0.82256063635214605</v>
      </c>
      <c r="C43" s="9">
        <v>7.9854927307217455E-3</v>
      </c>
      <c r="D43" s="9">
        <v>0.77617852225079531</v>
      </c>
      <c r="E43" s="7">
        <v>1.5436367328243581E-2</v>
      </c>
      <c r="F43" s="7">
        <v>1.5436367328243581E-2</v>
      </c>
      <c r="G43" s="23"/>
      <c r="H43" s="23"/>
      <c r="I43" s="23"/>
      <c r="J43" s="23"/>
      <c r="K43" s="23"/>
      <c r="L43" s="23"/>
      <c r="M43" s="23"/>
    </row>
    <row r="44" spans="1:13" x14ac:dyDescent="0.3">
      <c r="A44" s="9">
        <v>8.0000000000000002E-8</v>
      </c>
      <c r="B44" s="9">
        <v>0.62624680749721129</v>
      </c>
      <c r="C44" s="9">
        <v>2.6025645975659036E-2</v>
      </c>
      <c r="D44" s="7">
        <v>0.5754194248512956</v>
      </c>
      <c r="E44" s="7">
        <v>4.1414707185486663E-2</v>
      </c>
      <c r="F44" s="7">
        <v>4.1414707185486663E-2</v>
      </c>
      <c r="G44" s="23"/>
      <c r="H44" s="23"/>
      <c r="I44" s="23"/>
      <c r="J44" s="23"/>
      <c r="K44" s="23"/>
      <c r="L44" s="23"/>
      <c r="M44" s="23"/>
    </row>
    <row r="45" spans="1:13" x14ac:dyDescent="0.3">
      <c r="A45" s="9">
        <v>1.4999999999999999E-7</v>
      </c>
      <c r="B45" s="9">
        <v>0.57253176933675398</v>
      </c>
      <c r="C45" s="9">
        <v>1.9887127984050804E-2</v>
      </c>
      <c r="D45" s="7">
        <v>0.52156657324804268</v>
      </c>
      <c r="E45" s="7">
        <v>3.4573068591978305E-2</v>
      </c>
      <c r="F45" s="7">
        <v>3.4573068591978305E-2</v>
      </c>
      <c r="G45" s="23"/>
      <c r="H45" s="23"/>
      <c r="I45" s="23"/>
      <c r="J45" s="23"/>
      <c r="K45" s="23"/>
      <c r="L45" s="23"/>
      <c r="M45" s="23"/>
    </row>
    <row r="46" spans="1:13" x14ac:dyDescent="0.3">
      <c r="A46" s="7">
        <v>9.9999999999999995E-8</v>
      </c>
      <c r="B46" s="9">
        <v>0.96450631479417692</v>
      </c>
      <c r="C46" s="9">
        <v>1.5475355440807777E-2</v>
      </c>
      <c r="D46" s="9">
        <v>0.92633067917506151</v>
      </c>
      <c r="E46" s="7">
        <v>2.7918002159252817E-2</v>
      </c>
      <c r="F46" s="7">
        <v>2.7918002159252817E-2</v>
      </c>
      <c r="G46" s="23"/>
      <c r="H46" s="23"/>
      <c r="I46" s="23"/>
      <c r="J46" s="23"/>
      <c r="K46" s="23"/>
      <c r="L46" s="23"/>
      <c r="M46" s="23"/>
    </row>
    <row r="47" spans="1:13" x14ac:dyDescent="0.3">
      <c r="A47" s="7">
        <v>9.9999999999999995E-8</v>
      </c>
      <c r="B47" s="7">
        <v>0.87881552944077168</v>
      </c>
      <c r="C47" s="7">
        <v>1.567793715630357E-2</v>
      </c>
      <c r="D47" s="7">
        <v>0.8340721629967276</v>
      </c>
      <c r="E47" s="7">
        <v>2.5068998792905729E-2</v>
      </c>
      <c r="F47" s="7">
        <v>2.5068998792905729E-2</v>
      </c>
      <c r="G47" s="23"/>
      <c r="H47" s="23"/>
      <c r="I47" s="23"/>
      <c r="J47" s="23"/>
      <c r="K47" s="23"/>
      <c r="L47" s="23"/>
      <c r="M47" s="23"/>
    </row>
    <row r="48" spans="1:13" x14ac:dyDescent="0.3">
      <c r="A48" s="7">
        <v>9.9999999999999995E-8</v>
      </c>
      <c r="B48" s="7">
        <v>0.9297482137209282</v>
      </c>
      <c r="C48" s="7">
        <v>1.6568926036358966E-2</v>
      </c>
      <c r="D48" s="7">
        <v>0.88254080577672245</v>
      </c>
      <c r="E48" s="7">
        <v>2.5205122683355608E-2</v>
      </c>
      <c r="F48" s="7">
        <v>2.5205122683355608E-2</v>
      </c>
      <c r="G48" s="23"/>
      <c r="H48" s="23"/>
      <c r="I48" s="23"/>
      <c r="J48" s="23"/>
      <c r="K48" s="23"/>
      <c r="L48" s="23"/>
      <c r="M48" s="23"/>
    </row>
    <row r="49" spans="1:13" x14ac:dyDescent="0.3">
      <c r="G49" s="22">
        <f>AVERAGE(A43:A48)</f>
        <v>1.1333333333333333E-7</v>
      </c>
      <c r="H49" s="22">
        <f>_xlfn.STDEV.P(A43:A48)/SQRT(COUNT(A43:A48))</f>
        <v>1.097134314340639E-8</v>
      </c>
      <c r="I49" s="22">
        <f>AVERAGE(B43:B48)</f>
        <v>0.79906821185699795</v>
      </c>
      <c r="J49" s="22">
        <f>_xlfn.STDEV.P(B43:B48)/SQRT(6)</f>
        <v>6.067778173262018E-2</v>
      </c>
      <c r="K49" s="22">
        <f>AVERAGE(D43:D48)</f>
        <v>0.75268469471644084</v>
      </c>
      <c r="L49" s="22">
        <f>_xlfn.STDEV.P(D43:D48)/SQRT(6)</f>
        <v>6.2144540163109475E-2</v>
      </c>
      <c r="M49" s="23">
        <v>6.2144540163109475E-2</v>
      </c>
    </row>
    <row r="50" spans="1:13" s="3" customFormat="1" x14ac:dyDescent="0.3">
      <c r="G50" s="24"/>
      <c r="H50" s="24"/>
      <c r="I50" s="24"/>
      <c r="J50" s="24"/>
      <c r="K50" s="24"/>
      <c r="L50" s="24"/>
      <c r="M50" s="24"/>
    </row>
    <row r="51" spans="1:13" x14ac:dyDescent="0.3">
      <c r="A51" s="9">
        <v>2.4999999999999999E-7</v>
      </c>
      <c r="B51" s="9">
        <v>0.59756302328789979</v>
      </c>
      <c r="C51" s="9">
        <v>2.3368482502425732E-2</v>
      </c>
      <c r="D51" s="7">
        <v>0.54543108031351173</v>
      </c>
      <c r="E51" s="7">
        <v>3.7451013656239249E-2</v>
      </c>
      <c r="F51" s="7">
        <v>3.7451013656239249E-2</v>
      </c>
      <c r="G51" s="23"/>
      <c r="H51" s="23"/>
      <c r="I51" s="23"/>
      <c r="J51" s="23"/>
      <c r="K51" s="23"/>
      <c r="L51" s="23"/>
      <c r="M51" s="23"/>
    </row>
    <row r="52" spans="1:13" x14ac:dyDescent="0.3">
      <c r="A52" s="9">
        <v>3.9999999999999998E-7</v>
      </c>
      <c r="B52" s="9">
        <v>0.56210861649448418</v>
      </c>
      <c r="C52" s="9">
        <v>2.2501390825239061E-2</v>
      </c>
      <c r="D52" s="7">
        <v>0.50765235257623031</v>
      </c>
      <c r="E52" s="7">
        <v>3.5364411356071851E-2</v>
      </c>
      <c r="F52" s="7">
        <v>3.5364411356071851E-2</v>
      </c>
      <c r="G52" s="23"/>
      <c r="H52" s="23"/>
      <c r="I52" s="23"/>
      <c r="J52" s="23"/>
      <c r="K52" s="23"/>
      <c r="L52" s="23"/>
      <c r="M52" s="23"/>
    </row>
    <row r="53" spans="1:13" x14ac:dyDescent="0.3">
      <c r="A53" s="7">
        <v>2.9999999999999999E-7</v>
      </c>
      <c r="B53" s="7">
        <v>0.64202031019915784</v>
      </c>
      <c r="C53" s="7">
        <v>1.1424277664437675E-2</v>
      </c>
      <c r="D53" s="7">
        <v>0.60362874219979579</v>
      </c>
      <c r="E53" s="7">
        <v>1.9509392948958693E-2</v>
      </c>
      <c r="F53" s="7">
        <v>1.9509392948958693E-2</v>
      </c>
      <c r="G53" s="23"/>
      <c r="H53" s="23"/>
      <c r="I53" s="23"/>
      <c r="J53" s="23"/>
      <c r="K53" s="23"/>
      <c r="L53" s="23"/>
      <c r="M53" s="23"/>
    </row>
    <row r="54" spans="1:13" x14ac:dyDescent="0.3">
      <c r="A54" s="7">
        <v>3.2000000000000001E-7</v>
      </c>
      <c r="B54" s="7">
        <v>0.74523917153634112</v>
      </c>
      <c r="C54" s="7">
        <v>1.1525465229834308E-2</v>
      </c>
      <c r="D54" s="7">
        <v>0.70648160546102734</v>
      </c>
      <c r="E54" s="7">
        <v>2.2720140728350234E-2</v>
      </c>
      <c r="F54" s="7">
        <v>2.2720140728350234E-2</v>
      </c>
      <c r="G54" s="23"/>
      <c r="H54" s="23"/>
      <c r="I54" s="23"/>
      <c r="J54" s="23"/>
      <c r="K54" s="23"/>
      <c r="L54" s="23"/>
      <c r="M54" s="23"/>
    </row>
    <row r="55" spans="1:13" x14ac:dyDescent="0.3">
      <c r="A55" s="7">
        <v>2.9999999999999999E-7</v>
      </c>
      <c r="B55" s="4">
        <v>0.76224234702784355</v>
      </c>
      <c r="C55" s="1">
        <v>1.3075154609642209E-2</v>
      </c>
      <c r="D55" s="7">
        <v>0.70121689050437797</v>
      </c>
      <c r="E55" s="7">
        <v>2.2706361568570699E-2</v>
      </c>
      <c r="F55" s="7">
        <v>2.2706361568570699E-2</v>
      </c>
      <c r="G55" s="23"/>
      <c r="H55" s="23"/>
      <c r="I55" s="23"/>
      <c r="J55" s="23"/>
      <c r="K55" s="23"/>
      <c r="L55" s="23"/>
      <c r="M55" s="23"/>
    </row>
    <row r="56" spans="1:13" x14ac:dyDescent="0.3">
      <c r="A56" s="1">
        <v>4.5200000000000002E-7</v>
      </c>
      <c r="B56" s="4">
        <v>0.73935856262810218</v>
      </c>
      <c r="C56" s="1">
        <v>1.2682187608665596E-2</v>
      </c>
      <c r="D56" s="7">
        <v>0.67982026663740946</v>
      </c>
      <c r="E56" s="7">
        <v>2.337651708548712E-2</v>
      </c>
      <c r="F56" s="7">
        <v>2.337651708548712E-2</v>
      </c>
      <c r="G56" s="23"/>
      <c r="H56" s="23"/>
      <c r="I56" s="23"/>
      <c r="J56" s="23"/>
      <c r="K56" s="23"/>
      <c r="L56" s="23"/>
      <c r="M56" s="23"/>
    </row>
    <row r="57" spans="1:13" x14ac:dyDescent="0.3">
      <c r="A57" s="1">
        <v>2.9999999999999999E-7</v>
      </c>
      <c r="B57" s="7">
        <v>1</v>
      </c>
      <c r="C57" s="7">
        <v>1.7694383346708354E-2</v>
      </c>
      <c r="D57" s="7">
        <v>0.88315039483762769</v>
      </c>
      <c r="E57" s="7">
        <v>2.4793304238603316E-2</v>
      </c>
      <c r="F57" s="7">
        <v>2.4793304238603316E-2</v>
      </c>
      <c r="G57" s="23"/>
      <c r="H57" s="23"/>
      <c r="I57" s="23"/>
      <c r="J57" s="23"/>
      <c r="K57" s="23"/>
      <c r="L57" s="23"/>
      <c r="M57" s="23"/>
    </row>
    <row r="58" spans="1:13" x14ac:dyDescent="0.3">
      <c r="G58" s="22">
        <f>AVERAGE(A51:A57)</f>
        <v>3.3171428571428571E-7</v>
      </c>
      <c r="H58" s="22">
        <f>_xlfn.STDEV.P(A51:A57)/SQRT(COUNT(A51:A57))</f>
        <v>2.431235033905086E-8</v>
      </c>
      <c r="I58" s="22">
        <f>AVERAGE(B51:B57)</f>
        <v>0.72121886159626125</v>
      </c>
      <c r="J58" s="22">
        <f>_xlfn.STDEV.P(B51:B57)/SQRT(7)</f>
        <v>5.0947576201038902E-2</v>
      </c>
      <c r="K58" s="22">
        <f>AVERAGE(D51:D57)</f>
        <v>0.66105447607571144</v>
      </c>
      <c r="L58" s="22">
        <f>_xlfn.STDEV.P(D51:D57)/SQRT(7)</f>
        <v>4.3695161945786105E-2</v>
      </c>
      <c r="M58" s="23">
        <v>4.3695161945786105E-2</v>
      </c>
    </row>
    <row r="59" spans="1:13" s="3" customFormat="1" x14ac:dyDescent="0.3">
      <c r="G59" s="24"/>
      <c r="H59" s="24"/>
      <c r="I59" s="24"/>
      <c r="J59" s="24"/>
      <c r="K59" s="24"/>
      <c r="L59" s="24"/>
      <c r="M59" s="24"/>
    </row>
    <row r="60" spans="1:13" x14ac:dyDescent="0.3">
      <c r="A60" s="9">
        <v>4.9999999999999998E-7</v>
      </c>
      <c r="B60" s="9">
        <v>0.50944422484391205</v>
      </c>
      <c r="C60" s="9">
        <v>5.2571792923186951E-3</v>
      </c>
      <c r="D60" s="9">
        <v>0.46312218683467771</v>
      </c>
      <c r="E60" s="7">
        <v>8.9304298047012867E-3</v>
      </c>
      <c r="F60" s="7">
        <v>8.9304298047012867E-3</v>
      </c>
      <c r="G60" s="23"/>
      <c r="H60" s="23"/>
      <c r="I60" s="23"/>
      <c r="J60" s="23"/>
      <c r="K60" s="23"/>
      <c r="L60" s="23"/>
      <c r="M60" s="23"/>
    </row>
    <row r="61" spans="1:13" x14ac:dyDescent="0.3">
      <c r="A61" s="9">
        <v>5.9999999999999997E-7</v>
      </c>
      <c r="B61" s="9">
        <v>0.51937637403431935</v>
      </c>
      <c r="C61" s="9">
        <v>1.9516080564723766E-2</v>
      </c>
      <c r="D61" s="7">
        <v>0.46550563455558269</v>
      </c>
      <c r="E61" s="7">
        <v>3.3478775640490663E-2</v>
      </c>
      <c r="F61" s="7">
        <v>3.3478775640490663E-2</v>
      </c>
      <c r="G61" s="23"/>
      <c r="H61" s="23"/>
      <c r="I61" s="23"/>
      <c r="J61" s="23"/>
      <c r="K61" s="23"/>
      <c r="L61" s="23"/>
      <c r="M61" s="23"/>
    </row>
    <row r="62" spans="1:13" x14ac:dyDescent="0.3">
      <c r="A62" s="7">
        <v>4.9999999999999998E-7</v>
      </c>
      <c r="B62" s="9">
        <v>0.73646047863185227</v>
      </c>
      <c r="C62" s="9">
        <v>1.054763225431582E-2</v>
      </c>
      <c r="D62" s="9">
        <v>0.69627178774504306</v>
      </c>
      <c r="E62" s="7">
        <v>1.9533971310916762E-2</v>
      </c>
      <c r="F62" s="7">
        <v>1.9533971310916762E-2</v>
      </c>
      <c r="G62" s="23"/>
      <c r="H62" s="23"/>
      <c r="I62" s="23"/>
      <c r="J62" s="23"/>
      <c r="K62" s="23"/>
      <c r="L62" s="23"/>
      <c r="M62" s="23"/>
    </row>
    <row r="63" spans="1:13" x14ac:dyDescent="0.3">
      <c r="A63" s="1">
        <v>6.1999999999999999E-7</v>
      </c>
      <c r="B63" s="7">
        <v>0.60019701195488895</v>
      </c>
      <c r="C63" s="7">
        <v>7.7666220624943213E-3</v>
      </c>
      <c r="D63" s="7">
        <v>0.5468889566264995</v>
      </c>
      <c r="E63" s="7">
        <v>1.407679359709817E-2</v>
      </c>
      <c r="F63" s="7">
        <v>1.407679359709817E-2</v>
      </c>
      <c r="G63" s="23"/>
      <c r="H63" s="23"/>
      <c r="I63" s="23"/>
      <c r="J63" s="23"/>
      <c r="K63" s="23"/>
      <c r="L63" s="23"/>
      <c r="M63" s="23"/>
    </row>
    <row r="64" spans="1:13" x14ac:dyDescent="0.3">
      <c r="G64" s="22">
        <f>AVERAGE(A60:A63)</f>
        <v>5.5499999999999998E-7</v>
      </c>
      <c r="H64" s="22">
        <f>_xlfn.STDEV.P(A60:A63)/SQRT(COUNT(A60:A63))</f>
        <v>2.7726341266023544E-8</v>
      </c>
      <c r="I64" s="22">
        <f>AVERAGE(B60:B63)</f>
        <v>0.59136952236624318</v>
      </c>
      <c r="J64" s="22">
        <f>_xlfn.STDEV.P(B60:B63)/SQRT(4)</f>
        <v>4.5431320379895446E-2</v>
      </c>
      <c r="K64" s="22">
        <f>AVERAGE(D60:D63)</f>
        <v>0.54294714144045075</v>
      </c>
      <c r="L64" s="22">
        <f>_xlfn.STDEV.P(D60:D63)/SQRT(4)</f>
        <v>4.736374895278686E-2</v>
      </c>
      <c r="M64" s="23">
        <v>4.736374895278686E-2</v>
      </c>
    </row>
    <row r="65" spans="1:13" s="3" customFormat="1" x14ac:dyDescent="0.3">
      <c r="G65" s="24"/>
      <c r="H65" s="24"/>
      <c r="I65" s="24"/>
      <c r="J65" s="24"/>
      <c r="K65" s="24"/>
      <c r="L65" s="24"/>
      <c r="M65" s="24"/>
    </row>
    <row r="66" spans="1:13" x14ac:dyDescent="0.3">
      <c r="A66" s="9">
        <v>8.9999999999999996E-7</v>
      </c>
      <c r="B66" s="9">
        <v>0.43709287585901474</v>
      </c>
      <c r="C66" s="9">
        <v>1.7320064237621755E-2</v>
      </c>
      <c r="D66" s="7">
        <v>0.38555602445528486</v>
      </c>
      <c r="E66" s="7">
        <v>2.5973421101910168E-2</v>
      </c>
      <c r="F66" s="7">
        <v>2.5973421101910168E-2</v>
      </c>
      <c r="G66" s="23"/>
      <c r="H66" s="23"/>
      <c r="I66" s="23"/>
      <c r="J66" s="23"/>
      <c r="K66" s="23"/>
      <c r="L66" s="23"/>
      <c r="M66" s="23"/>
    </row>
    <row r="67" spans="1:13" x14ac:dyDescent="0.3">
      <c r="A67" s="9">
        <v>9.9999999999999995E-7</v>
      </c>
      <c r="B67" s="9">
        <v>0.22562949059843274</v>
      </c>
      <c r="C67" s="9">
        <v>1.8611886314235527E-3</v>
      </c>
      <c r="D67" s="9">
        <v>0.18593354587673389</v>
      </c>
      <c r="E67" s="7">
        <v>2.6517170681519828E-3</v>
      </c>
      <c r="F67" s="7">
        <v>2.6517170681519828E-3</v>
      </c>
      <c r="G67" s="23"/>
      <c r="H67" s="23"/>
      <c r="I67" s="23"/>
      <c r="J67" s="23"/>
      <c r="K67" s="23"/>
      <c r="L67" s="23"/>
      <c r="M67" s="23"/>
    </row>
    <row r="68" spans="1:13" x14ac:dyDescent="0.3">
      <c r="A68" s="9">
        <v>1.5E-6</v>
      </c>
      <c r="B68" s="9">
        <v>0.13211724096014435</v>
      </c>
      <c r="C68" s="9">
        <v>1.2503359668424496E-3</v>
      </c>
      <c r="D68" s="9">
        <v>9.1970824480007485E-2</v>
      </c>
      <c r="E68" s="7">
        <v>1.3437549937582989E-3</v>
      </c>
      <c r="F68" s="7">
        <v>1.3437549937582989E-3</v>
      </c>
      <c r="G68" s="23"/>
      <c r="H68" s="23"/>
      <c r="I68" s="23"/>
      <c r="J68" s="23"/>
      <c r="K68" s="23"/>
      <c r="L68" s="23"/>
      <c r="M68" s="23"/>
    </row>
    <row r="69" spans="1:13" x14ac:dyDescent="0.3">
      <c r="A69" s="9">
        <v>9.9999999999999995E-7</v>
      </c>
      <c r="B69" s="9">
        <v>0.41766221115650559</v>
      </c>
      <c r="C69" s="9">
        <v>8.203770658711659E-3</v>
      </c>
      <c r="D69" s="7">
        <v>0.36299330757353282</v>
      </c>
      <c r="E69" s="7">
        <v>1.2118646291214966E-2</v>
      </c>
      <c r="F69" s="7">
        <v>1.2118646291214966E-2</v>
      </c>
      <c r="G69" s="23"/>
      <c r="H69" s="23"/>
      <c r="I69" s="23"/>
      <c r="J69" s="23"/>
      <c r="K69" s="23"/>
      <c r="L69" s="23"/>
      <c r="M69" s="23"/>
    </row>
    <row r="70" spans="1:13" x14ac:dyDescent="0.3">
      <c r="A70" s="9">
        <v>1.5E-6</v>
      </c>
      <c r="B70" s="9">
        <v>0.2246910314617751</v>
      </c>
      <c r="C70" s="9">
        <v>4.4761070351749237E-3</v>
      </c>
      <c r="D70" s="9">
        <v>0.17380697523532065</v>
      </c>
      <c r="E70" s="9">
        <v>5.8792233769215489E-3</v>
      </c>
      <c r="F70" s="9">
        <v>5.8792233769215489E-3</v>
      </c>
      <c r="G70" s="23"/>
      <c r="H70" s="23"/>
      <c r="I70" s="23"/>
      <c r="J70" s="23"/>
      <c r="K70" s="23"/>
      <c r="L70" s="23"/>
      <c r="M70" s="23"/>
    </row>
    <row r="71" spans="1:13" x14ac:dyDescent="0.3">
      <c r="A71" s="7">
        <v>9.9999999999999995E-7</v>
      </c>
      <c r="B71" s="9">
        <v>0.48564736252261481</v>
      </c>
      <c r="C71" s="9">
        <v>7.3232199630399878E-3</v>
      </c>
      <c r="D71" s="9">
        <v>0.44831288637738093</v>
      </c>
      <c r="E71" s="7">
        <v>1.2835510996478486E-2</v>
      </c>
      <c r="F71" s="7">
        <v>1.2835510996478486E-2</v>
      </c>
      <c r="G71" s="23"/>
      <c r="H71" s="23"/>
      <c r="I71" s="23"/>
      <c r="J71" s="23"/>
      <c r="K71" s="23"/>
      <c r="L71" s="23"/>
      <c r="M71" s="23"/>
    </row>
    <row r="72" spans="1:13" x14ac:dyDescent="0.3">
      <c r="A72" s="7">
        <v>9.9999999999999995E-7</v>
      </c>
      <c r="B72" s="7">
        <v>0.39805952232078518</v>
      </c>
      <c r="C72" s="7">
        <v>5.4546903664268757E-3</v>
      </c>
      <c r="D72" s="9">
        <v>0.35777017138455341</v>
      </c>
      <c r="E72" s="7">
        <v>9.1247798669005457E-3</v>
      </c>
      <c r="F72" s="7">
        <v>9.1247798669005457E-3</v>
      </c>
      <c r="G72" s="23"/>
      <c r="H72" s="23"/>
      <c r="I72" s="23"/>
      <c r="J72" s="23"/>
      <c r="K72" s="23"/>
      <c r="L72" s="23"/>
      <c r="M72" s="23"/>
    </row>
    <row r="73" spans="1:13" x14ac:dyDescent="0.3">
      <c r="A73" s="7">
        <v>1.5E-6</v>
      </c>
      <c r="B73" s="7">
        <v>0.22724896599951744</v>
      </c>
      <c r="C73" s="7">
        <v>4.1161874645378937E-3</v>
      </c>
      <c r="D73" s="7">
        <v>0.18483659990667095</v>
      </c>
      <c r="E73" s="7">
        <v>5.7377750716657372E-3</v>
      </c>
      <c r="F73" s="7">
        <v>5.7377750716657372E-3</v>
      </c>
      <c r="G73" s="23"/>
      <c r="H73" s="23"/>
      <c r="I73" s="23"/>
      <c r="J73" s="23"/>
      <c r="K73" s="23"/>
      <c r="L73" s="23"/>
      <c r="M73" s="23"/>
    </row>
    <row r="74" spans="1:13" x14ac:dyDescent="0.3">
      <c r="A74" s="7">
        <v>9.9999999999999995E-7</v>
      </c>
      <c r="B74" s="7">
        <v>0.47147485688881424</v>
      </c>
      <c r="C74" s="7">
        <v>9.8953608092777392E-3</v>
      </c>
      <c r="D74" s="7">
        <v>0.42528474299383012</v>
      </c>
      <c r="E74" s="7">
        <v>1.4951685538001715E-2</v>
      </c>
      <c r="F74" s="7">
        <v>1.4951685538001715E-2</v>
      </c>
      <c r="G74" s="23"/>
      <c r="H74" s="23"/>
      <c r="I74" s="23"/>
      <c r="J74" s="23"/>
      <c r="K74" s="23"/>
      <c r="L74" s="23"/>
      <c r="M74" s="23"/>
    </row>
    <row r="75" spans="1:13" x14ac:dyDescent="0.3">
      <c r="G75" s="22">
        <f>AVERAGE(A66:A74)</f>
        <v>1.1555555555555558E-6</v>
      </c>
      <c r="H75" s="22">
        <f>_xlfn.STDEV.P(A66:A74)/SQRT(COUNT(A66:A74))</f>
        <v>8.1817489016201951E-8</v>
      </c>
      <c r="I75" s="22">
        <f>AVERAGE(B66:B74)</f>
        <v>0.33551372864084494</v>
      </c>
      <c r="J75" s="22">
        <f>_xlfn.STDEV.P(B66:B74)/SQRT(9)</f>
        <v>4.1492497472076138E-2</v>
      </c>
      <c r="K75" s="22">
        <f>AVERAGE(D66:D74)</f>
        <v>0.29071834203147939</v>
      </c>
      <c r="L75" s="22">
        <f>_xlfn.STDEV.P(D66:D74)/SQRT(9)</f>
        <v>4.1128765186394654E-2</v>
      </c>
      <c r="M75" s="23">
        <v>4.1128765186394654E-2</v>
      </c>
    </row>
    <row r="76" spans="1:13" s="3" customFormat="1" x14ac:dyDescent="0.3">
      <c r="G76" s="24"/>
      <c r="H76" s="24"/>
      <c r="I76" s="24"/>
      <c r="J76" s="24"/>
      <c r="K76" s="24"/>
      <c r="L76" s="24"/>
      <c r="M76" s="24"/>
    </row>
    <row r="77" spans="1:13" x14ac:dyDescent="0.3">
      <c r="A77" s="9">
        <v>2.5000000000000002E-6</v>
      </c>
      <c r="B77" s="9">
        <v>0.11584469986515432</v>
      </c>
      <c r="C77" s="9">
        <v>2.7295162964653696E-3</v>
      </c>
      <c r="D77" s="7">
        <v>6.2782751779501586E-2</v>
      </c>
      <c r="E77" s="7">
        <v>2.2569186373472909E-3</v>
      </c>
      <c r="F77" s="7">
        <v>2.2569186373472909E-3</v>
      </c>
      <c r="G77" s="23"/>
      <c r="H77" s="23"/>
      <c r="I77" s="23"/>
      <c r="J77" s="23"/>
      <c r="K77" s="23"/>
      <c r="L77" s="23"/>
      <c r="M77" s="23"/>
    </row>
    <row r="78" spans="1:13" x14ac:dyDescent="0.3">
      <c r="A78" s="7">
        <v>2.2000000000000001E-6</v>
      </c>
      <c r="B78" s="7">
        <v>0.13060908601875398</v>
      </c>
      <c r="C78" s="7">
        <v>2.0370317094386692E-3</v>
      </c>
      <c r="D78" s="7">
        <v>9.2706964347685342E-2</v>
      </c>
      <c r="E78" s="7">
        <v>2.4828039509222615E-3</v>
      </c>
      <c r="F78" s="7">
        <v>2.4828039509222615E-3</v>
      </c>
      <c r="G78" s="23"/>
      <c r="H78" s="23"/>
      <c r="I78" s="23"/>
      <c r="J78" s="23"/>
      <c r="K78" s="23"/>
      <c r="L78" s="23"/>
      <c r="M78" s="23"/>
    </row>
    <row r="79" spans="1:13" x14ac:dyDescent="0.3">
      <c r="A79" s="7">
        <v>2.6000000000000001E-6</v>
      </c>
      <c r="B79" s="7">
        <v>0.12343468140651676</v>
      </c>
      <c r="C79" s="7">
        <v>1.8112135994239318E-3</v>
      </c>
      <c r="D79" s="7">
        <v>8.6214278824195814E-2</v>
      </c>
      <c r="E79" s="7">
        <v>2.12983926663353E-3</v>
      </c>
      <c r="F79" s="7">
        <v>2.12983926663353E-3</v>
      </c>
      <c r="G79" s="23"/>
      <c r="H79" s="23"/>
      <c r="I79" s="23"/>
      <c r="J79" s="23"/>
      <c r="K79" s="23"/>
      <c r="L79" s="23"/>
      <c r="M79" s="23"/>
    </row>
    <row r="80" spans="1:13" x14ac:dyDescent="0.3">
      <c r="A80" s="7">
        <v>2.2000000000000001E-6</v>
      </c>
      <c r="B80" s="4">
        <v>0.17612672374149865</v>
      </c>
      <c r="C80" s="1">
        <v>1.8513289259853602E-3</v>
      </c>
      <c r="D80" s="7">
        <v>0.11992470811667026</v>
      </c>
      <c r="E80" s="7">
        <v>2.4436675404343432E-3</v>
      </c>
      <c r="F80" s="7">
        <v>2.4436675404343432E-3</v>
      </c>
      <c r="G80" s="23"/>
      <c r="H80" s="23"/>
      <c r="I80" s="23"/>
      <c r="J80" s="23"/>
      <c r="K80" s="23"/>
      <c r="L80" s="23"/>
      <c r="M80" s="23"/>
    </row>
    <row r="81" spans="1:13" x14ac:dyDescent="0.3">
      <c r="A81" s="1">
        <v>2.9000000000000002E-6</v>
      </c>
      <c r="B81" s="4">
        <v>0.13683254043505505</v>
      </c>
      <c r="C81" s="1">
        <v>2.2696904477079996E-3</v>
      </c>
      <c r="D81" s="7">
        <v>7.869448334529186E-2</v>
      </c>
      <c r="E81" s="7">
        <v>2.2027504134383897E-3</v>
      </c>
      <c r="F81" s="7">
        <v>2.2027504134383897E-3</v>
      </c>
      <c r="G81" s="23"/>
      <c r="H81" s="23"/>
      <c r="I81" s="23"/>
      <c r="J81" s="23"/>
      <c r="K81" s="23"/>
      <c r="L81" s="23"/>
      <c r="M81" s="23"/>
    </row>
    <row r="82" spans="1:13" x14ac:dyDescent="0.3">
      <c r="A82" s="1">
        <v>2.7E-6</v>
      </c>
      <c r="B82" s="7">
        <v>0.33549769679044106</v>
      </c>
      <c r="C82" s="7">
        <v>5.3229939227664664E-3</v>
      </c>
      <c r="D82" s="7">
        <v>0.22331773188082527</v>
      </c>
      <c r="E82" s="7">
        <v>6.4185335022424201E-3</v>
      </c>
      <c r="F82" s="7">
        <v>6.4185335022424201E-3</v>
      </c>
      <c r="G82" s="23"/>
      <c r="H82" s="23"/>
      <c r="I82" s="23"/>
      <c r="J82" s="23"/>
      <c r="K82" s="23"/>
      <c r="L82" s="23"/>
      <c r="M82" s="23"/>
    </row>
    <row r="83" spans="1:13" x14ac:dyDescent="0.3">
      <c r="G83" s="22">
        <f>AVERAGE(A77:A82)</f>
        <v>2.5166666666666666E-6</v>
      </c>
      <c r="H83" s="22">
        <f>_xlfn.STDEV.P(A77:A82)/SQRT(COUNT(A77:A82))</f>
        <v>1.0386066164355511E-7</v>
      </c>
      <c r="I83" s="22">
        <f>AVERAGE(B77:B82)</f>
        <v>0.16972423804290329</v>
      </c>
      <c r="J83" s="22">
        <f>_xlfn.STDEV.P(B77:B82)/SQRT(6)</f>
        <v>3.1260295204354291E-2</v>
      </c>
      <c r="K83" s="22">
        <f>AVERAGE(D77:D82)</f>
        <v>0.11060681971569503</v>
      </c>
      <c r="L83" s="22">
        <f>_xlfn.STDEV.P(D77:D82)/SQRT(6)</f>
        <v>2.1738031397422187E-2</v>
      </c>
      <c r="M83" s="23">
        <v>2.1738031397422187E-2</v>
      </c>
    </row>
    <row r="84" spans="1:13" s="3" customFormat="1" x14ac:dyDescent="0.3">
      <c r="G84" s="24"/>
      <c r="H84" s="24"/>
      <c r="I84" s="24"/>
      <c r="J84" s="24"/>
      <c r="K84" s="24"/>
      <c r="L84" s="24"/>
      <c r="M84" s="24"/>
    </row>
    <row r="85" spans="1:13" x14ac:dyDescent="0.3">
      <c r="A85" s="9">
        <v>3.9999999999999998E-6</v>
      </c>
      <c r="B85" s="9">
        <v>5.4634914287338757E-2</v>
      </c>
      <c r="C85" s="9">
        <v>6.048103126625057E-4</v>
      </c>
      <c r="D85" s="9">
        <v>1.4533704809949836E-2</v>
      </c>
      <c r="E85" s="7">
        <v>2.3274489842716012E-4</v>
      </c>
      <c r="F85" s="7">
        <v>2.3274489842716012E-4</v>
      </c>
      <c r="G85" s="23"/>
      <c r="H85" s="23"/>
      <c r="I85" s="23"/>
      <c r="J85" s="23"/>
      <c r="K85" s="23"/>
      <c r="L85" s="23"/>
      <c r="M85" s="23"/>
    </row>
    <row r="86" spans="1:13" x14ac:dyDescent="0.3">
      <c r="A86" s="9">
        <v>3.9999999999999998E-6</v>
      </c>
      <c r="B86" s="9">
        <v>7.698693883442409E-2</v>
      </c>
      <c r="C86" s="9">
        <v>2.0221155266332892E-3</v>
      </c>
      <c r="D86" s="7">
        <v>2.3902547083668506E-2</v>
      </c>
      <c r="E86" s="7">
        <v>8.8856263715359385E-4</v>
      </c>
      <c r="F86" s="7">
        <v>8.8856263715359385E-4</v>
      </c>
      <c r="G86" s="23"/>
      <c r="H86" s="23"/>
      <c r="I86" s="23"/>
      <c r="J86" s="23"/>
      <c r="K86" s="23"/>
      <c r="L86" s="23"/>
      <c r="M86" s="23"/>
    </row>
    <row r="87" spans="1:13" x14ac:dyDescent="0.3">
      <c r="A87" s="1">
        <v>3.8E-6</v>
      </c>
      <c r="B87" s="7">
        <v>9.6190714571258398E-2</v>
      </c>
      <c r="C87" s="7">
        <v>1.9851383133772942E-3</v>
      </c>
      <c r="D87" s="7">
        <v>4.7551028958768643E-2</v>
      </c>
      <c r="E87" s="7">
        <v>1.6298446286149141E-3</v>
      </c>
      <c r="F87" s="7">
        <v>1.6298446286149141E-3</v>
      </c>
      <c r="G87" s="23"/>
      <c r="H87" s="23"/>
      <c r="I87" s="23"/>
      <c r="J87" s="23"/>
      <c r="K87" s="23"/>
      <c r="L87" s="23"/>
      <c r="M87" s="23"/>
    </row>
    <row r="88" spans="1:13" x14ac:dyDescent="0.3">
      <c r="A88" s="9">
        <v>6.0000000000000002E-6</v>
      </c>
      <c r="B88" s="9">
        <v>5.4436641243968159E-2</v>
      </c>
      <c r="C88" s="9">
        <v>1.4401219777550572E-3</v>
      </c>
      <c r="D88" s="7">
        <v>7.5868551456470647E-3</v>
      </c>
      <c r="E88" s="7">
        <v>2.906108630381749E-4</v>
      </c>
      <c r="F88" s="7">
        <v>2.906108630381749E-4</v>
      </c>
      <c r="G88" s="23"/>
      <c r="H88" s="23"/>
      <c r="I88" s="23"/>
      <c r="J88" s="23"/>
      <c r="K88" s="23"/>
      <c r="L88" s="23"/>
      <c r="M88" s="23"/>
    </row>
    <row r="89" spans="1:13" x14ac:dyDescent="0.3">
      <c r="A89" s="7">
        <v>5.0000000000000004E-6</v>
      </c>
      <c r="B89" s="7">
        <v>5.9928213846910938E-2</v>
      </c>
      <c r="C89" s="7">
        <v>7.1005189319086985E-4</v>
      </c>
      <c r="D89" s="7">
        <v>1.873780161593832E-2</v>
      </c>
      <c r="E89" s="7">
        <v>3.1038626387645981E-4</v>
      </c>
      <c r="F89" s="7">
        <v>3.1038626387645981E-4</v>
      </c>
      <c r="G89" s="23"/>
      <c r="H89" s="23"/>
      <c r="I89" s="23"/>
      <c r="J89" s="23"/>
      <c r="K89" s="23"/>
      <c r="L89" s="23"/>
      <c r="M89" s="23"/>
    </row>
    <row r="90" spans="1:13" s="5" customFormat="1" x14ac:dyDescent="0.3">
      <c r="G90" s="22">
        <f>AVERAGE(A85:A89)</f>
        <v>4.5599999999999995E-6</v>
      </c>
      <c r="H90" s="22">
        <f>_xlfn.STDEV.P(A85:A89)/SQRT(COUNT(A85:A89))</f>
        <v>3.7266607036326771E-7</v>
      </c>
      <c r="I90" s="22">
        <f>AVERAGE(B85:B89)</f>
        <v>6.8435484556780057E-2</v>
      </c>
      <c r="J90" s="22">
        <f>_xlfn.STDEV.P(B85:B89)/SQRT(5)</f>
        <v>7.217415526928425E-3</v>
      </c>
      <c r="K90" s="22">
        <f>AVERAGE(D85:D89)</f>
        <v>2.2462387522794475E-2</v>
      </c>
      <c r="L90" s="22">
        <f>_xlfn.STDEV.P(D85:D89)/SQRT(5)</f>
        <v>6.0976454534704804E-3</v>
      </c>
      <c r="M90" s="23">
        <v>6.0976454534704804E-3</v>
      </c>
    </row>
    <row r="91" spans="1:13" s="3" customFormat="1" x14ac:dyDescent="0.3">
      <c r="G91" s="24"/>
      <c r="H91" s="24"/>
      <c r="I91" s="24"/>
      <c r="J91" s="24"/>
      <c r="K91" s="24"/>
      <c r="L91" s="24"/>
      <c r="M91" s="24"/>
    </row>
    <row r="92" spans="1:13" x14ac:dyDescent="0.3">
      <c r="A92" s="9">
        <v>7.9999999999999996E-6</v>
      </c>
      <c r="B92" s="9">
        <v>3.2747868809207749E-2</v>
      </c>
      <c r="C92" s="9">
        <v>2.5340347757344967E-4</v>
      </c>
      <c r="D92" s="9">
        <v>3.0031368919908649E-3</v>
      </c>
      <c r="E92" s="7">
        <v>3.3332310224000933E-5</v>
      </c>
      <c r="F92" s="7">
        <v>3.3332310224000933E-5</v>
      </c>
      <c r="G92" s="23"/>
      <c r="H92" s="23"/>
      <c r="I92" s="23"/>
      <c r="J92" s="23"/>
      <c r="K92" s="23"/>
      <c r="L92" s="23"/>
      <c r="M92" s="23"/>
    </row>
    <row r="93" spans="1:13" x14ac:dyDescent="0.3">
      <c r="A93" s="9">
        <v>1.5999999999999999E-5</v>
      </c>
      <c r="B93" s="9">
        <v>2.8194487332864213E-2</v>
      </c>
      <c r="C93" s="9">
        <v>2.7308454389749062E-4</v>
      </c>
      <c r="D93" s="9">
        <v>2.8022967184783546E-3</v>
      </c>
      <c r="E93" s="7">
        <v>3.6937305779806886E-5</v>
      </c>
      <c r="F93" s="7">
        <v>3.6937305779806886E-5</v>
      </c>
      <c r="G93" s="23"/>
      <c r="H93" s="23"/>
      <c r="I93" s="23"/>
      <c r="J93" s="23"/>
      <c r="K93" s="23"/>
      <c r="L93" s="23"/>
      <c r="M93" s="23"/>
    </row>
    <row r="94" spans="1:13" x14ac:dyDescent="0.3">
      <c r="A94" s="9">
        <v>9.0000000000000002E-6</v>
      </c>
      <c r="B94" s="9">
        <v>4.5711306924886543E-2</v>
      </c>
      <c r="C94" s="9">
        <v>9.6869511649769701E-4</v>
      </c>
      <c r="D94" s="7">
        <v>3.4889272348793657E-3</v>
      </c>
      <c r="E94" s="7">
        <v>1.0615980421910444E-4</v>
      </c>
      <c r="F94" s="7">
        <v>1.0615980421910444E-4</v>
      </c>
      <c r="G94" s="23"/>
      <c r="H94" s="23"/>
      <c r="I94" s="23"/>
      <c r="J94" s="23"/>
      <c r="K94" s="23"/>
      <c r="L94" s="23"/>
      <c r="M94" s="23"/>
    </row>
    <row r="95" spans="1:13" x14ac:dyDescent="0.3">
      <c r="A95" s="9">
        <v>1.2999999999999999E-5</v>
      </c>
      <c r="B95" s="9">
        <v>3.7690603768428657E-2</v>
      </c>
      <c r="C95" s="9">
        <v>8.2979174033587493E-4</v>
      </c>
      <c r="D95" s="9">
        <v>4.6520581975084002E-4</v>
      </c>
      <c r="E95" s="9">
        <v>1.4576689122879816E-5</v>
      </c>
      <c r="F95" s="9">
        <v>1.4576689122879816E-5</v>
      </c>
      <c r="G95" s="23"/>
      <c r="H95" s="23"/>
      <c r="I95" s="23"/>
      <c r="J95" s="23"/>
      <c r="K95" s="23"/>
      <c r="L95" s="23"/>
      <c r="M95" s="23"/>
    </row>
    <row r="96" spans="1:13" x14ac:dyDescent="0.3">
      <c r="A96" s="7">
        <v>1.5E-5</v>
      </c>
      <c r="B96" s="9">
        <v>3.6854320078671857E-2</v>
      </c>
      <c r="C96" s="9">
        <v>5.8216951783892636E-4</v>
      </c>
      <c r="D96" s="9">
        <v>7.9297017018803157E-4</v>
      </c>
      <c r="E96" s="7">
        <v>1.7095430455241304E-5</v>
      </c>
      <c r="F96" s="7">
        <v>1.7095430455241304E-5</v>
      </c>
      <c r="G96" s="23"/>
      <c r="H96" s="23"/>
      <c r="I96" s="23"/>
      <c r="J96" s="23"/>
      <c r="K96" s="23"/>
      <c r="L96" s="23"/>
      <c r="M96" s="23"/>
    </row>
    <row r="97" spans="1:13" x14ac:dyDescent="0.3">
      <c r="A97" s="7">
        <v>1.0000000000000001E-5</v>
      </c>
      <c r="B97" s="7">
        <v>3.8857396737448417E-2</v>
      </c>
      <c r="C97" s="7">
        <v>6.5760235506125641E-4</v>
      </c>
      <c r="D97" s="9">
        <v>2.4383056336814949E-3</v>
      </c>
      <c r="E97" s="7">
        <v>5.8411598218786275E-5</v>
      </c>
      <c r="F97" s="7">
        <v>5.8411598218786275E-5</v>
      </c>
      <c r="G97" s="23"/>
      <c r="H97" s="23"/>
      <c r="I97" s="23"/>
      <c r="J97" s="23"/>
      <c r="K97" s="23"/>
      <c r="L97" s="23"/>
      <c r="M97" s="23"/>
    </row>
    <row r="98" spans="1:13" x14ac:dyDescent="0.3">
      <c r="A98" s="7">
        <v>1.2E-5</v>
      </c>
      <c r="B98" s="7">
        <v>3.8638436060648894E-2</v>
      </c>
      <c r="C98" s="7">
        <v>5.5857627658096188E-4</v>
      </c>
      <c r="D98" s="7">
        <v>8.3086488547097037E-4</v>
      </c>
      <c r="E98" s="7">
        <v>1.7076069009518241E-5</v>
      </c>
      <c r="F98" s="7">
        <v>1.7076069009518241E-5</v>
      </c>
      <c r="G98" s="23"/>
      <c r="H98" s="23"/>
      <c r="I98" s="23"/>
      <c r="J98" s="23"/>
      <c r="K98" s="23"/>
      <c r="L98" s="23"/>
      <c r="M98" s="23"/>
    </row>
    <row r="99" spans="1:13" x14ac:dyDescent="0.3">
      <c r="A99" s="7">
        <v>1.2999999999999999E-5</v>
      </c>
      <c r="B99" s="7">
        <v>2.9371151867298814E-2</v>
      </c>
      <c r="C99" s="7">
        <v>5.7512369744609445E-4</v>
      </c>
      <c r="D99" s="7">
        <v>1.9248693631807312E-3</v>
      </c>
      <c r="E99" s="7">
        <v>5.2793662887912728E-5</v>
      </c>
      <c r="F99" s="7">
        <v>5.2793662887912728E-5</v>
      </c>
      <c r="G99" s="23"/>
      <c r="H99" s="23"/>
      <c r="I99" s="23"/>
      <c r="J99" s="23"/>
      <c r="K99" s="23"/>
      <c r="L99" s="23"/>
      <c r="M99" s="23"/>
    </row>
    <row r="100" spans="1:13" x14ac:dyDescent="0.3">
      <c r="A100" s="7">
        <v>1.45E-5</v>
      </c>
      <c r="B100" s="7">
        <v>3.4248263012694721E-2</v>
      </c>
      <c r="C100" s="7">
        <v>5.3332084070544785E-4</v>
      </c>
      <c r="D100" s="7">
        <v>1.4331153310791153E-3</v>
      </c>
      <c r="E100" s="7">
        <v>3.3036402780874341E-5</v>
      </c>
      <c r="F100" s="7">
        <v>3.3036402780874341E-5</v>
      </c>
      <c r="G100" s="23"/>
      <c r="H100" s="23"/>
      <c r="I100" s="23"/>
      <c r="J100" s="23"/>
      <c r="K100" s="23"/>
      <c r="L100" s="23"/>
      <c r="M100" s="23"/>
    </row>
    <row r="101" spans="1:13" x14ac:dyDescent="0.3">
      <c r="A101" s="7">
        <v>1.2799999999999999E-5</v>
      </c>
      <c r="B101" s="4">
        <v>4.3521317147629857E-2</v>
      </c>
      <c r="C101" s="1">
        <v>5.4897403891692408E-4</v>
      </c>
      <c r="D101" s="7">
        <v>4.6301858538865627E-4</v>
      </c>
      <c r="E101" s="7">
        <v>8.3000784383451832E-6</v>
      </c>
      <c r="F101" s="7">
        <v>8.3000784383451832E-6</v>
      </c>
      <c r="G101" s="23"/>
      <c r="H101" s="23"/>
      <c r="I101" s="23"/>
      <c r="J101" s="23"/>
      <c r="K101" s="23"/>
      <c r="L101" s="23"/>
      <c r="M101" s="23"/>
    </row>
    <row r="102" spans="1:13" x14ac:dyDescent="0.3">
      <c r="A102" s="1">
        <v>1.5E-5</v>
      </c>
      <c r="B102" s="7">
        <v>5.5394095977189431E-2</v>
      </c>
      <c r="C102" s="7">
        <v>7.0940122725788853E-4</v>
      </c>
      <c r="D102" s="7">
        <v>1.4860210055267569E-3</v>
      </c>
      <c r="E102" s="7">
        <v>2.6693995257646791E-5</v>
      </c>
      <c r="F102" s="7">
        <v>2.6693995257646791E-5</v>
      </c>
      <c r="G102" s="23"/>
      <c r="H102" s="23"/>
      <c r="I102" s="23"/>
      <c r="J102" s="23"/>
      <c r="K102" s="23"/>
      <c r="L102" s="23"/>
      <c r="M102" s="23"/>
    </row>
    <row r="103" spans="1:13" x14ac:dyDescent="0.3">
      <c r="A103" s="1">
        <v>1.4100000000000001E-5</v>
      </c>
      <c r="B103" s="7">
        <v>4.0734044824388894E-2</v>
      </c>
      <c r="C103" s="7">
        <v>6.9275099668028974E-4</v>
      </c>
      <c r="D103" s="7">
        <v>2.6813377796937434E-3</v>
      </c>
      <c r="E103" s="7">
        <v>6.2410497873119556E-5</v>
      </c>
      <c r="F103" s="7">
        <v>6.2410497873119556E-5</v>
      </c>
      <c r="G103" s="23"/>
      <c r="H103" s="23"/>
      <c r="I103" s="23"/>
      <c r="J103" s="23"/>
      <c r="K103" s="23"/>
      <c r="L103" s="23"/>
      <c r="M103" s="23"/>
    </row>
    <row r="104" spans="1:13" x14ac:dyDescent="0.3">
      <c r="A104" s="9">
        <v>1.2999999999999999E-5</v>
      </c>
      <c r="B104" s="9">
        <v>3.3677893679934387E-2</v>
      </c>
      <c r="C104" s="9">
        <v>3.6034542462698492E-4</v>
      </c>
      <c r="D104" s="7">
        <v>4.6571003764480252E-4</v>
      </c>
      <c r="E104" s="7">
        <v>7.0766577189108625E-6</v>
      </c>
      <c r="F104" s="7">
        <v>7.0766577189108625E-6</v>
      </c>
      <c r="G104" s="23"/>
      <c r="H104" s="23"/>
      <c r="I104" s="23"/>
      <c r="J104" s="23"/>
      <c r="K104" s="23"/>
      <c r="L104" s="23"/>
      <c r="M104" s="23"/>
    </row>
    <row r="105" spans="1:13" x14ac:dyDescent="0.3">
      <c r="A105" s="1">
        <v>1.45E-5</v>
      </c>
      <c r="B105" s="7">
        <v>9.1272358651328739E-2</v>
      </c>
      <c r="C105" s="7">
        <v>1.6730743336600812E-3</v>
      </c>
      <c r="D105" s="7">
        <v>6.4756985754167318E-3</v>
      </c>
      <c r="E105" s="7">
        <v>1.7173776911202652E-4</v>
      </c>
      <c r="F105" s="7">
        <v>1.7173776911202652E-4</v>
      </c>
      <c r="G105" s="23"/>
      <c r="H105" s="23"/>
      <c r="I105" s="23"/>
      <c r="J105" s="23"/>
      <c r="K105" s="23"/>
      <c r="L105" s="23"/>
      <c r="M105" s="23"/>
    </row>
    <row r="106" spans="1:13" x14ac:dyDescent="0.3">
      <c r="A106" s="7">
        <v>1.0000000000000001E-5</v>
      </c>
      <c r="B106" s="7">
        <v>3.7657887781589669E-2</v>
      </c>
      <c r="C106" s="7">
        <v>3.6655184958596544E-4</v>
      </c>
      <c r="D106" s="7">
        <v>1.9080953824949832E-3</v>
      </c>
      <c r="E106" s="7">
        <v>2.6031887691325559E-5</v>
      </c>
      <c r="F106" s="7">
        <v>2.6031887691325559E-5</v>
      </c>
      <c r="G106" s="23"/>
      <c r="H106" s="23"/>
      <c r="I106" s="23"/>
      <c r="J106" s="23"/>
      <c r="K106" s="23"/>
      <c r="L106" s="23"/>
      <c r="M106" s="23"/>
    </row>
    <row r="107" spans="1:13" x14ac:dyDescent="0.3">
      <c r="G107" s="22">
        <f>AVERAGE(A92:A106)</f>
        <v>1.2660000000000001E-5</v>
      </c>
      <c r="H107" s="22">
        <f>_xlfn.STDEV.P(A92:A106)/SQRT(COUNT(A92:A106))</f>
        <v>6.0005925633316505E-7</v>
      </c>
      <c r="I107" s="22">
        <f>AVERAGE(B92:B106)</f>
        <v>4.163809551028072E-2</v>
      </c>
      <c r="J107" s="22">
        <f>_xlfn.STDEV.P(B92:B106)/SQRT(15)</f>
        <v>3.8140098927610376E-3</v>
      </c>
      <c r="K107" s="22">
        <f>AVERAGE(D92:D106)</f>
        <v>2.0439715609910287E-3</v>
      </c>
      <c r="L107" s="22">
        <f>_xlfn.STDEV.P(D92:D106)/SQRT(15)</f>
        <v>3.9452614946934431E-4</v>
      </c>
      <c r="M107" s="23">
        <v>3.9452614946934431E-4</v>
      </c>
    </row>
    <row r="108" spans="1:13" s="3" customFormat="1" x14ac:dyDescent="0.3">
      <c r="G108" s="24"/>
      <c r="H108" s="24"/>
      <c r="I108" s="24"/>
      <c r="J108" s="24"/>
      <c r="K108" s="24"/>
      <c r="L108" s="24"/>
      <c r="M108" s="24"/>
    </row>
    <row r="109" spans="1:13" x14ac:dyDescent="0.3">
      <c r="A109" s="9">
        <v>3.0000000000000001E-5</v>
      </c>
      <c r="B109" s="9">
        <v>2.5093978282298656E-2</v>
      </c>
      <c r="C109" s="9">
        <v>3.0154536570515443E-4</v>
      </c>
      <c r="D109" s="7">
        <v>3.7199470196611013E-4</v>
      </c>
      <c r="E109" s="7">
        <v>6.2197977781047063E-6</v>
      </c>
      <c r="F109" s="7">
        <v>6.2197977781047063E-6</v>
      </c>
      <c r="G109" s="23"/>
      <c r="H109" s="23"/>
      <c r="I109" s="23"/>
      <c r="J109" s="23"/>
      <c r="K109" s="23"/>
      <c r="L109" s="23"/>
      <c r="M109" s="23"/>
    </row>
    <row r="110" spans="1:13" x14ac:dyDescent="0.3">
      <c r="G110" s="25">
        <v>3.0000000000000001E-5</v>
      </c>
      <c r="H110" s="25"/>
      <c r="I110" s="25">
        <v>2.5093978282298656E-2</v>
      </c>
      <c r="J110" s="25">
        <v>3.0154536570515443E-4</v>
      </c>
      <c r="K110" s="22">
        <v>3.7199470196611013E-4</v>
      </c>
      <c r="L110" s="22">
        <v>6.2197977781047063E-6</v>
      </c>
      <c r="M110" s="22">
        <v>6.2197977781047063E-6</v>
      </c>
    </row>
    <row r="111" spans="1:13" s="3" customFormat="1" x14ac:dyDescent="0.3">
      <c r="G111" s="24"/>
      <c r="H111" s="24"/>
      <c r="I111" s="24"/>
      <c r="J111" s="24"/>
      <c r="K111" s="24"/>
      <c r="L111" s="24"/>
      <c r="M111" s="24"/>
    </row>
    <row r="112" spans="1:13" x14ac:dyDescent="0.3">
      <c r="A112" s="7">
        <v>1E-4</v>
      </c>
      <c r="B112" s="7">
        <v>6.8487246938237394E-3</v>
      </c>
      <c r="C112" s="7">
        <v>1.2558133602710134E-4</v>
      </c>
      <c r="D112" s="9">
        <v>3.1380506354006037E-4</v>
      </c>
      <c r="E112" s="7">
        <v>8.1845906281420837E-6</v>
      </c>
      <c r="F112" s="7">
        <v>8.1845906281420837E-6</v>
      </c>
      <c r="G112" s="23"/>
      <c r="H112" s="23"/>
      <c r="I112" s="23"/>
      <c r="J112" s="23"/>
      <c r="K112" s="23"/>
      <c r="L112" s="23"/>
      <c r="M112" s="23"/>
    </row>
    <row r="113" spans="1:39" x14ac:dyDescent="0.3">
      <c r="A113" s="7">
        <v>1.2999999999999999E-4</v>
      </c>
      <c r="B113" s="7">
        <v>8.2323355709659719E-4</v>
      </c>
      <c r="C113" s="7">
        <v>2.4393520641953166E-5</v>
      </c>
      <c r="D113" s="7">
        <v>5.8394874845625112E-5</v>
      </c>
      <c r="E113" s="7">
        <v>2.5682087574142056E-6</v>
      </c>
      <c r="F113" s="7">
        <v>2.5682087574142056E-6</v>
      </c>
      <c r="G113" s="23"/>
      <c r="H113" s="23"/>
      <c r="I113" s="23"/>
      <c r="J113" s="23"/>
      <c r="K113" s="23"/>
      <c r="L113" s="23"/>
      <c r="M113" s="23"/>
    </row>
    <row r="114" spans="1:39" x14ac:dyDescent="0.3">
      <c r="A114" s="7">
        <v>1.35E-4</v>
      </c>
      <c r="B114" s="7">
        <v>4.4113726691403181E-4</v>
      </c>
      <c r="C114" s="7">
        <v>2.1255499087431602E-5</v>
      </c>
      <c r="D114" s="7">
        <v>2.2387206336500912E-5</v>
      </c>
      <c r="E114" s="7">
        <v>1.5118279557255936E-6</v>
      </c>
      <c r="F114" s="7">
        <v>1.5118279557255936E-6</v>
      </c>
      <c r="G114" s="23"/>
      <c r="H114" s="23"/>
      <c r="I114" s="23"/>
      <c r="J114" s="23"/>
      <c r="K114" s="23"/>
      <c r="L114" s="23"/>
      <c r="M114" s="23"/>
    </row>
    <row r="115" spans="1:39" x14ac:dyDescent="0.3">
      <c r="A115" s="7">
        <v>1.1900000000000001E-4</v>
      </c>
      <c r="B115" s="7">
        <v>1.2488312208824824E-3</v>
      </c>
      <c r="C115" s="7">
        <v>4.1729598089734185E-5</v>
      </c>
      <c r="D115" s="7">
        <v>1.0217219167408026E-4</v>
      </c>
      <c r="E115" s="7">
        <v>5.0616807792687636E-6</v>
      </c>
      <c r="F115" s="7">
        <v>5.0616807792687636E-6</v>
      </c>
      <c r="G115" s="23"/>
      <c r="H115" s="23"/>
      <c r="I115" s="23"/>
      <c r="J115" s="23"/>
      <c r="K115" s="23"/>
      <c r="L115" s="23"/>
      <c r="M115" s="23"/>
    </row>
    <row r="116" spans="1:39" x14ac:dyDescent="0.3">
      <c r="A116" s="7">
        <v>1.2799999999999999E-4</v>
      </c>
      <c r="B116" s="4">
        <v>6.0873990670371218E-4</v>
      </c>
      <c r="C116" s="1">
        <v>2.0849653876932573E-5</v>
      </c>
      <c r="D116" s="7">
        <v>1.53765926322451E-5</v>
      </c>
      <c r="E116" s="7">
        <v>7.4160923341485604E-7</v>
      </c>
      <c r="F116" s="7">
        <v>7.4160923341485604E-7</v>
      </c>
      <c r="G116" s="23"/>
      <c r="H116" s="23"/>
      <c r="I116" s="23"/>
      <c r="J116" s="23"/>
      <c r="K116" s="23"/>
      <c r="L116" s="23"/>
      <c r="M116" s="23"/>
    </row>
    <row r="117" spans="1:39" x14ac:dyDescent="0.3">
      <c r="A117" s="7">
        <v>1.35E-4</v>
      </c>
      <c r="B117" s="9">
        <v>6.0999999999999997E-4</v>
      </c>
      <c r="C117" s="7">
        <v>2.09270876953397E-5</v>
      </c>
      <c r="D117" s="4">
        <v>1.5400000000000002E-5</v>
      </c>
      <c r="E117" s="1">
        <v>8.9522744881415413E-6</v>
      </c>
      <c r="F117" s="1">
        <v>8.7574904887403295E-6</v>
      </c>
      <c r="G117" s="23"/>
      <c r="H117" s="23"/>
      <c r="I117" s="23"/>
      <c r="J117" s="23"/>
      <c r="K117" s="23"/>
      <c r="L117" s="23"/>
      <c r="M117" s="23"/>
    </row>
    <row r="118" spans="1:39" x14ac:dyDescent="0.3">
      <c r="A118" s="7">
        <v>1.2799999999999999E-4</v>
      </c>
      <c r="B118" s="7">
        <v>1.424642886051219E-3</v>
      </c>
      <c r="C118" s="7">
        <v>8.6814915266492478E-5</v>
      </c>
      <c r="D118" s="7">
        <v>1.8733192950105346E-4</v>
      </c>
      <c r="E118" s="7">
        <v>1.6667032891230719E-5</v>
      </c>
      <c r="F118" s="7">
        <v>1.6667032891230719E-5</v>
      </c>
      <c r="G118" s="23"/>
      <c r="H118" s="23"/>
      <c r="I118" s="23"/>
      <c r="J118" s="23"/>
      <c r="K118" s="23"/>
      <c r="L118" s="23"/>
      <c r="M118" s="23"/>
    </row>
    <row r="119" spans="1:39" x14ac:dyDescent="0.3">
      <c r="A119" s="7">
        <v>1.1E-4</v>
      </c>
      <c r="B119" s="7">
        <v>5.6784923552233206E-3</v>
      </c>
      <c r="C119" s="7">
        <v>4.1659421737710097E-4</v>
      </c>
      <c r="D119" s="7">
        <v>8.8409300138626612E-5</v>
      </c>
      <c r="E119" s="7">
        <v>8.7348485885778004E-6</v>
      </c>
      <c r="F119" s="7">
        <v>8.7348485885778004E-6</v>
      </c>
      <c r="G119" s="23"/>
      <c r="H119" s="23"/>
      <c r="I119" s="23"/>
      <c r="J119" s="23"/>
      <c r="K119" s="23"/>
      <c r="L119" s="23"/>
      <c r="M119" s="23"/>
    </row>
    <row r="120" spans="1:39" x14ac:dyDescent="0.3">
      <c r="A120" s="7">
        <v>1.45E-4</v>
      </c>
      <c r="B120" s="7">
        <v>4.5362071874001402E-4</v>
      </c>
      <c r="C120" s="7">
        <v>1.977788968953173E-5</v>
      </c>
      <c r="D120" s="7">
        <v>1.0012847605407089E-5</v>
      </c>
      <c r="E120" s="7">
        <v>6.3307758152989726E-7</v>
      </c>
      <c r="F120" s="7">
        <v>6.3307758152989726E-7</v>
      </c>
      <c r="G120" s="22"/>
      <c r="H120" s="22"/>
      <c r="I120" s="22"/>
      <c r="J120" s="22"/>
      <c r="K120" s="22"/>
      <c r="L120" s="22"/>
      <c r="M120" s="23"/>
    </row>
    <row r="121" spans="1:39" s="3" customFormat="1" x14ac:dyDescent="0.3">
      <c r="A121" s="1">
        <v>1.37E-4</v>
      </c>
      <c r="B121" s="7">
        <v>4.2944455158791447E-4</v>
      </c>
      <c r="C121" s="7">
        <v>2.9752780686207584E-5</v>
      </c>
      <c r="D121" s="7">
        <v>1.2532232040092877E-5</v>
      </c>
      <c r="E121" s="7">
        <v>1.2521935308817017E-6</v>
      </c>
      <c r="F121" s="7">
        <v>1.2521935308817017E-6</v>
      </c>
      <c r="G121" s="28"/>
      <c r="H121" s="28"/>
      <c r="I121" s="28"/>
      <c r="J121" s="28"/>
      <c r="K121" s="28"/>
      <c r="L121" s="28"/>
      <c r="M121" s="28"/>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row>
    <row r="122" spans="1:39" x14ac:dyDescent="0.3">
      <c r="A122" s="7">
        <v>1.7000000000000001E-4</v>
      </c>
      <c r="B122" s="7">
        <v>3.8409881445813649E-4</v>
      </c>
      <c r="C122" s="7">
        <v>1.770676214454576E-5</v>
      </c>
      <c r="D122" s="9">
        <v>6.9097220279743752E-5</v>
      </c>
      <c r="E122" s="7">
        <v>4.7465026782667713E-6</v>
      </c>
      <c r="F122" s="7">
        <v>4.7465026782667713E-6</v>
      </c>
      <c r="G122" s="23"/>
      <c r="H122" s="23"/>
      <c r="I122" s="23"/>
      <c r="J122" s="23"/>
      <c r="K122" s="23"/>
      <c r="L122" s="23"/>
      <c r="M122" s="23"/>
    </row>
    <row r="123" spans="1:39" x14ac:dyDescent="0.3">
      <c r="A123" s="1">
        <v>1.83E-4</v>
      </c>
      <c r="B123" s="7">
        <v>3.7412653135932217E-4</v>
      </c>
      <c r="C123" s="7">
        <v>2.7862226183325011E-5</v>
      </c>
      <c r="D123" s="7">
        <v>1.5554606518818707E-5</v>
      </c>
      <c r="E123" s="7">
        <v>1.6345336546632068E-6</v>
      </c>
      <c r="F123" s="7">
        <v>1.6345336546632068E-6</v>
      </c>
      <c r="G123" s="23"/>
      <c r="H123" s="23"/>
      <c r="I123" s="23"/>
      <c r="J123" s="23"/>
      <c r="K123" s="23"/>
      <c r="L123" s="23"/>
      <c r="M123" s="23"/>
    </row>
    <row r="124" spans="1:39" x14ac:dyDescent="0.3">
      <c r="A124" s="7">
        <v>2.0000000000000001E-4</v>
      </c>
      <c r="B124" s="9">
        <v>7.9316787634231903E-4</v>
      </c>
      <c r="C124" s="9">
        <v>4.2168418445020787E-5</v>
      </c>
      <c r="D124" s="9">
        <v>3.4460097893168763E-5</v>
      </c>
      <c r="E124" s="7">
        <v>9.8450447776362478E-6</v>
      </c>
      <c r="F124" s="7">
        <v>9.2303628313423073E-6</v>
      </c>
      <c r="G124" s="22"/>
      <c r="H124" s="22"/>
      <c r="I124" s="22"/>
      <c r="J124" s="22"/>
      <c r="K124" s="22"/>
      <c r="L124" s="22"/>
      <c r="M124" s="23"/>
    </row>
    <row r="125" spans="1:39" x14ac:dyDescent="0.3">
      <c r="G125" s="22">
        <f>AVERAGE(A112:A124)</f>
        <v>1.3999999999999999E-4</v>
      </c>
      <c r="H125" s="22">
        <f>_xlfn.STDEV.P(A112:A124)/SQRT(COUNT(A112:A124))</f>
        <v>7.6002179974963533E-6</v>
      </c>
      <c r="I125" s="22">
        <f>AVERAGE(B112:B124)</f>
        <v>1.5475584907063699E-3</v>
      </c>
      <c r="J125" s="22">
        <f>_xlfn.STDEV.P(B112:B124)/SQRT(13)</f>
        <v>5.6801897800959117E-4</v>
      </c>
      <c r="K125" s="22">
        <f>AVERAGE(D112:D124)</f>
        <v>7.2687243308109463E-5</v>
      </c>
      <c r="L125" s="22">
        <f>_xlfn.STDEV.P(D112:D124)/SQRT(13)</f>
        <v>2.3582099237918412E-5</v>
      </c>
      <c r="M125" s="23">
        <v>2.3582099237918412E-5</v>
      </c>
    </row>
    <row r="126" spans="1:39" s="3" customFormat="1" x14ac:dyDescent="0.3">
      <c r="G126" s="24"/>
      <c r="H126" s="24"/>
      <c r="I126" s="24"/>
      <c r="J126" s="24"/>
      <c r="K126" s="24"/>
      <c r="L126" s="24"/>
      <c r="M126" s="24"/>
    </row>
    <row r="127" spans="1:39" x14ac:dyDescent="0.3">
      <c r="A127" s="27">
        <v>9.5E-4</v>
      </c>
      <c r="B127" s="22">
        <v>2.7237307640920569E-4</v>
      </c>
      <c r="C127" s="22">
        <v>5.8072856133831305E-5</v>
      </c>
      <c r="D127" s="22">
        <v>3.6767556498045348E-6</v>
      </c>
      <c r="E127" s="22">
        <v>3.6937215478664082E-6</v>
      </c>
      <c r="F127" s="23">
        <v>3.1701652320228748E-6</v>
      </c>
      <c r="N127" s="7"/>
    </row>
    <row r="128" spans="1:39" x14ac:dyDescent="0.3">
      <c r="A128" s="22">
        <v>1.1900000000000001E-3</v>
      </c>
      <c r="B128" s="22">
        <v>3.4300682136782098E-5</v>
      </c>
      <c r="C128" s="22">
        <v>3.4309813075724379E-6</v>
      </c>
      <c r="D128" s="26">
        <v>3.827756633324864E-6</v>
      </c>
      <c r="E128" s="27">
        <v>3.6080406546460666E-6</v>
      </c>
      <c r="F128" s="27">
        <v>3.3720535020214706E-6</v>
      </c>
      <c r="N128" s="7"/>
    </row>
    <row r="129" spans="7:14" x14ac:dyDescent="0.3">
      <c r="G129" s="22">
        <f>AVERAGE(A127:A128)</f>
        <v>1.07E-3</v>
      </c>
      <c r="H129" s="22">
        <f>_xlfn.STDEV.P(A127:A128)/SQRT(COUNT(A127:A128))</f>
        <v>8.4852813742385724E-5</v>
      </c>
      <c r="I129" s="22">
        <f>AVERAGE(B127:B128)</f>
        <v>1.5333687927299389E-4</v>
      </c>
      <c r="J129" s="22">
        <f>_xlfn.STDEV.P(B127:B128)/SQRT(2)</f>
        <v>8.4171302201674036E-5</v>
      </c>
      <c r="K129" s="22">
        <f>AVERAGE(D127:D128)</f>
        <v>3.7522561415646996E-6</v>
      </c>
      <c r="L129" s="1">
        <v>3.6080406546460666E-6</v>
      </c>
      <c r="M129" s="22">
        <v>3.3720535020214706E-6</v>
      </c>
      <c r="N129" s="7"/>
    </row>
    <row r="130" spans="7:14" s="3" customFormat="1" x14ac:dyDescent="0.3">
      <c r="G130" s="27">
        <v>6.4999999999999997E-4</v>
      </c>
      <c r="H130" s="27">
        <v>0</v>
      </c>
      <c r="I130" s="22">
        <v>4.2427835759959316E-4</v>
      </c>
      <c r="J130" s="22">
        <v>4.286181095122457E-5</v>
      </c>
      <c r="K130" s="22">
        <v>7.4412843779381489E-6</v>
      </c>
      <c r="L130" s="22">
        <v>2.6341059712553623E-6</v>
      </c>
      <c r="M130" s="23">
        <v>2.4456404424139279E-6</v>
      </c>
    </row>
    <row r="131" spans="7:14" x14ac:dyDescent="0.3">
      <c r="G131" s="22">
        <v>2.8E-3</v>
      </c>
      <c r="H131" s="22">
        <v>0</v>
      </c>
      <c r="I131" s="22">
        <v>9.7150753286510293E-6</v>
      </c>
      <c r="J131" s="22">
        <v>5.6956210813658882E-7</v>
      </c>
      <c r="K131" s="22">
        <v>1.6503394029087167E-6</v>
      </c>
      <c r="L131" s="22">
        <v>1.6810767151840395E-6</v>
      </c>
      <c r="M131" s="22">
        <v>1.6188092161465048E-6</v>
      </c>
      <c r="N131" s="7"/>
    </row>
    <row r="132" spans="7:14" x14ac:dyDescent="0.3">
      <c r="G132" s="22">
        <v>5.0000000000000001E-3</v>
      </c>
      <c r="H132" s="22">
        <v>0</v>
      </c>
      <c r="I132" s="25">
        <v>6.5470723902829772E-6</v>
      </c>
      <c r="J132" s="25">
        <v>6.9014663193680248E-7</v>
      </c>
      <c r="K132" s="25">
        <v>5.1386515987814351E-7</v>
      </c>
      <c r="L132" s="22">
        <v>2.972072775312044E-7</v>
      </c>
      <c r="M132" s="22">
        <v>2.7580524499378801E-7</v>
      </c>
      <c r="N132" s="7"/>
    </row>
    <row r="133" spans="7:14" x14ac:dyDescent="0.3">
      <c r="G133" s="22">
        <v>1.0999999999999999E-2</v>
      </c>
      <c r="H133" s="22">
        <v>0</v>
      </c>
      <c r="I133" s="22">
        <v>4.8790888190651519E-6</v>
      </c>
      <c r="J133" s="22">
        <v>5.4213946607702238E-7</v>
      </c>
      <c r="K133" s="22">
        <v>5.8218624291720028E-7</v>
      </c>
      <c r="L133" s="22">
        <v>2.3696211017444244E-7</v>
      </c>
      <c r="M133" s="22">
        <v>2.1843772722230319E-7</v>
      </c>
      <c r="N133" s="7"/>
    </row>
    <row r="134" spans="7:14" x14ac:dyDescent="0.3">
      <c r="G134" s="22">
        <v>1.7000000000000001E-2</v>
      </c>
      <c r="H134" s="22">
        <v>0</v>
      </c>
      <c r="I134" s="22">
        <v>2.2574037599064527E-6</v>
      </c>
      <c r="J134" s="22">
        <v>2.8669441785258336E-7</v>
      </c>
      <c r="K134" s="22">
        <v>4.2850164032642577E-7</v>
      </c>
      <c r="L134" s="22">
        <v>1.2610351083929519E-7</v>
      </c>
      <c r="M134" s="22">
        <v>1.1463877563941481E-7</v>
      </c>
      <c r="N134" s="7"/>
    </row>
    <row r="135" spans="7:14" x14ac:dyDescent="0.3">
      <c r="G135" s="22">
        <v>2.3E-2</v>
      </c>
      <c r="H135" s="22">
        <v>0</v>
      </c>
      <c r="I135" s="22">
        <v>9.5394069105743861E-6</v>
      </c>
      <c r="J135" s="22">
        <v>1.9078930685297914E-6</v>
      </c>
      <c r="K135" s="22">
        <v>4.9728908158108766E-7</v>
      </c>
      <c r="L135" s="22">
        <v>4.4336520339125023E-7</v>
      </c>
      <c r="M135" s="23">
        <v>3.8385352401422852E-7</v>
      </c>
      <c r="N135" s="7"/>
    </row>
    <row r="136" spans="7:14" x14ac:dyDescent="0.3">
      <c r="G136" s="22">
        <v>2.8500000000000001E-2</v>
      </c>
      <c r="H136" s="22">
        <v>0</v>
      </c>
      <c r="I136" s="22">
        <v>1.076597114665915E-6</v>
      </c>
      <c r="J136" s="22">
        <v>1.378452509596052E-7</v>
      </c>
      <c r="K136" s="26">
        <v>2.8738727817793066E-7</v>
      </c>
      <c r="L136" s="27">
        <v>1.4665927485800632E-7</v>
      </c>
      <c r="M136" s="27">
        <v>1.3360796270694369E-7</v>
      </c>
      <c r="N136" s="7"/>
    </row>
    <row r="137" spans="7:14" x14ac:dyDescent="0.3">
      <c r="G137" s="22">
        <v>3.9E-2</v>
      </c>
      <c r="H137" s="22">
        <v>0</v>
      </c>
      <c r="I137" s="22">
        <v>1.5859415239688493E-6</v>
      </c>
      <c r="J137" s="22">
        <v>2.5727520537717007E-7</v>
      </c>
      <c r="K137" s="22">
        <v>1.8347662427778237E-7</v>
      </c>
      <c r="L137" s="22">
        <v>1.4926463453851785E-7</v>
      </c>
      <c r="M137" s="23">
        <v>1.3293921327032673E-7</v>
      </c>
      <c r="N137" s="7"/>
    </row>
    <row r="138" spans="7:14" x14ac:dyDescent="0.3">
      <c r="G138" s="22">
        <v>5.1799999999999999E-2</v>
      </c>
      <c r="H138" s="22">
        <v>0</v>
      </c>
      <c r="I138" s="22">
        <v>8.9046486690825312E-7</v>
      </c>
      <c r="J138" s="22">
        <v>1.1899459094743603E-7</v>
      </c>
      <c r="K138" s="26">
        <v>1.0831718689659831E-7</v>
      </c>
      <c r="L138" s="27">
        <v>5.3070262950943266E-8</v>
      </c>
      <c r="M138" s="27">
        <v>4.8121496823625268E-8</v>
      </c>
      <c r="N138" s="7"/>
    </row>
    <row r="139" spans="7:14" x14ac:dyDescent="0.3">
      <c r="G139" s="27">
        <v>6.6600000000000006E-2</v>
      </c>
      <c r="H139" s="27">
        <v>0</v>
      </c>
      <c r="I139" s="22">
        <v>4.8838908482580636E-7</v>
      </c>
      <c r="J139" s="22">
        <v>8.9169042449028103E-8</v>
      </c>
      <c r="K139" s="26">
        <v>1.1381140090624547E-7</v>
      </c>
      <c r="L139" s="27">
        <v>8.2893981781470068E-8</v>
      </c>
      <c r="M139" s="27">
        <v>7.2583952270674058E-8</v>
      </c>
      <c r="N139" s="7"/>
    </row>
    <row r="140" spans="7:14" x14ac:dyDescent="0.3">
      <c r="G140" s="27">
        <v>7.51E-2</v>
      </c>
      <c r="H140" s="27">
        <v>0</v>
      </c>
      <c r="I140" s="22">
        <v>4.3363454988914254E-7</v>
      </c>
      <c r="J140" s="22">
        <v>8.8515822586357578E-8</v>
      </c>
      <c r="K140" s="26">
        <v>1.5785701860065724E-7</v>
      </c>
      <c r="L140" s="27">
        <v>8.2993956277681945E-8</v>
      </c>
      <c r="M140" s="27">
        <v>7.1251847407796226E-8</v>
      </c>
      <c r="N140" s="7"/>
    </row>
    <row r="141" spans="7:14" x14ac:dyDescent="0.3">
      <c r="G141" s="27">
        <v>0.08</v>
      </c>
      <c r="H141" s="27">
        <v>0</v>
      </c>
      <c r="I141" s="22">
        <v>3.3370990885349504E-7</v>
      </c>
      <c r="J141" s="22">
        <v>6.8118496708809281E-8</v>
      </c>
      <c r="K141" s="22">
        <v>7.4190406391138634E-8</v>
      </c>
      <c r="L141" s="22">
        <v>3.5456804793176873E-8</v>
      </c>
      <c r="M141" s="23">
        <v>3.0427292887362971E-8</v>
      </c>
      <c r="N141" s="7"/>
    </row>
    <row r="142" spans="7:14" x14ac:dyDescent="0.3">
      <c r="N142" s="7"/>
    </row>
    <row r="143" spans="7:14" x14ac:dyDescent="0.3">
      <c r="N143" s="7"/>
    </row>
    <row r="144" spans="7:14" x14ac:dyDescent="0.3">
      <c r="G144" s="22"/>
      <c r="N144" s="7"/>
    </row>
    <row r="145" spans="6:18" x14ac:dyDescent="0.3">
      <c r="G145" s="27"/>
      <c r="N145" s="7"/>
    </row>
    <row r="146" spans="6:18" x14ac:dyDescent="0.3">
      <c r="G146" s="22"/>
      <c r="N146" s="7"/>
    </row>
    <row r="147" spans="6:18" x14ac:dyDescent="0.3">
      <c r="G147" s="22"/>
      <c r="N147" s="7"/>
    </row>
    <row r="148" spans="6:18" x14ac:dyDescent="0.3">
      <c r="G148" s="22"/>
      <c r="N148" s="7"/>
    </row>
    <row r="149" spans="6:18" x14ac:dyDescent="0.3">
      <c r="G149" s="22"/>
      <c r="K149" s="14"/>
      <c r="L149" s="14"/>
    </row>
    <row r="150" spans="6:18" ht="15" thickBot="1" x14ac:dyDescent="0.35">
      <c r="G150" s="22"/>
      <c r="K150" s="38"/>
      <c r="L150" s="38"/>
      <c r="N150" s="7"/>
    </row>
    <row r="151" spans="6:18" x14ac:dyDescent="0.3">
      <c r="F151" s="5"/>
      <c r="G151" s="22"/>
      <c r="N151" s="9"/>
      <c r="O151" s="5"/>
      <c r="P151" s="5"/>
      <c r="Q151" s="5"/>
      <c r="R151" s="5"/>
    </row>
    <row r="152" spans="6:18" x14ac:dyDescent="0.3">
      <c r="F152" s="5"/>
      <c r="G152" s="22"/>
      <c r="N152" s="9"/>
      <c r="O152" s="5"/>
      <c r="P152" s="5"/>
      <c r="Q152" s="5"/>
      <c r="R152" s="5"/>
    </row>
    <row r="153" spans="6:18" x14ac:dyDescent="0.3">
      <c r="F153" s="5"/>
      <c r="G153" s="22"/>
      <c r="H153" s="25"/>
      <c r="J153" s="25"/>
      <c r="K153" s="25"/>
      <c r="L153" s="25"/>
      <c r="M153" s="25"/>
      <c r="N153" s="9"/>
      <c r="O153" s="5"/>
      <c r="P153" s="5"/>
      <c r="Q153" s="5"/>
      <c r="R153" s="5"/>
    </row>
    <row r="154" spans="6:18" x14ac:dyDescent="0.3">
      <c r="F154" s="5"/>
      <c r="G154" s="27"/>
      <c r="H154" s="25"/>
      <c r="J154" s="25"/>
      <c r="K154" s="25"/>
      <c r="L154" s="25"/>
      <c r="M154" s="25"/>
      <c r="N154" s="9"/>
      <c r="O154" s="5"/>
      <c r="P154" s="5"/>
      <c r="Q154" s="5"/>
      <c r="R154" s="5"/>
    </row>
    <row r="155" spans="6:18" x14ac:dyDescent="0.3">
      <c r="F155" s="5"/>
      <c r="G155" s="27"/>
      <c r="H155" s="25"/>
      <c r="J155" s="25"/>
      <c r="K155" s="25"/>
      <c r="L155" s="25"/>
      <c r="M155" s="25"/>
      <c r="N155" s="9"/>
      <c r="O155" s="5"/>
      <c r="P155" s="5"/>
      <c r="Q155" s="5"/>
      <c r="R155" s="5"/>
    </row>
    <row r="156" spans="6:18" x14ac:dyDescent="0.3">
      <c r="F156" s="5"/>
      <c r="G156" s="27"/>
      <c r="H156" s="28"/>
      <c r="J156" s="28"/>
      <c r="K156" s="28"/>
      <c r="L156" s="28"/>
      <c r="M156" s="28"/>
      <c r="N156" s="5"/>
      <c r="O156" s="5"/>
      <c r="P156" s="5"/>
      <c r="Q156" s="5"/>
      <c r="R156" s="5"/>
    </row>
    <row r="157" spans="6:18" x14ac:dyDescent="0.3">
      <c r="F157" s="5"/>
      <c r="G157" s="25"/>
      <c r="H157" s="25"/>
      <c r="I157" s="25"/>
      <c r="J157" s="25"/>
      <c r="K157" s="25"/>
      <c r="L157" s="25"/>
      <c r="M157" s="25"/>
      <c r="N157" s="5"/>
      <c r="O157" s="5"/>
      <c r="P157" s="5"/>
      <c r="Q157" s="5"/>
      <c r="R157" s="5"/>
    </row>
    <row r="158" spans="6:18" x14ac:dyDescent="0.3">
      <c r="F158" s="5"/>
      <c r="G158" s="25"/>
      <c r="H158" s="25"/>
      <c r="I158" s="25"/>
      <c r="J158" s="25"/>
      <c r="K158" s="25"/>
      <c r="L158" s="25"/>
      <c r="M158" s="25"/>
      <c r="N158" s="9"/>
      <c r="O158" s="5"/>
      <c r="P158" s="5"/>
      <c r="Q158" s="5"/>
      <c r="R158" s="5"/>
    </row>
    <row r="159" spans="6:18" x14ac:dyDescent="0.3">
      <c r="F159" s="5"/>
      <c r="G159" s="25"/>
      <c r="H159" s="25"/>
      <c r="I159" s="25"/>
      <c r="J159" s="25"/>
      <c r="K159" s="25"/>
      <c r="L159" s="25"/>
      <c r="M159" s="25"/>
      <c r="N159" s="9"/>
      <c r="O159" s="5"/>
      <c r="P159" s="5"/>
      <c r="Q159" s="5"/>
      <c r="R159" s="5"/>
    </row>
    <row r="160" spans="6:18" x14ac:dyDescent="0.3">
      <c r="F160" s="5"/>
      <c r="G160" s="25"/>
      <c r="H160" s="25"/>
      <c r="I160" s="25"/>
      <c r="J160" s="25"/>
      <c r="K160" s="25"/>
      <c r="L160" s="25"/>
      <c r="M160" s="25"/>
      <c r="N160" s="9"/>
      <c r="O160" s="5"/>
      <c r="P160" s="5"/>
      <c r="Q160" s="5"/>
      <c r="R160" s="5"/>
    </row>
    <row r="161" spans="6:18" x14ac:dyDescent="0.3">
      <c r="F161" s="5"/>
      <c r="G161" s="25"/>
      <c r="H161" s="25"/>
      <c r="I161" s="25"/>
      <c r="J161" s="25"/>
      <c r="K161" s="25"/>
      <c r="L161" s="25"/>
      <c r="M161" s="25"/>
      <c r="N161" s="9"/>
      <c r="O161" s="5"/>
      <c r="P161" s="5"/>
      <c r="Q161" s="5"/>
      <c r="R161" s="5"/>
    </row>
    <row r="162" spans="6:18" x14ac:dyDescent="0.3">
      <c r="F162" s="5"/>
      <c r="G162" s="25"/>
      <c r="H162" s="25"/>
      <c r="I162" s="25"/>
      <c r="J162" s="25"/>
      <c r="K162" s="25"/>
      <c r="L162" s="25"/>
      <c r="M162" s="25"/>
      <c r="N162" s="9"/>
      <c r="O162" s="5"/>
      <c r="P162" s="5"/>
      <c r="Q162" s="5"/>
      <c r="R162" s="5"/>
    </row>
    <row r="163" spans="6:18" x14ac:dyDescent="0.3">
      <c r="F163" s="5"/>
      <c r="G163" s="25"/>
      <c r="H163" s="25"/>
      <c r="I163" s="25"/>
      <c r="J163" s="25"/>
      <c r="K163" s="25"/>
      <c r="L163" s="25"/>
      <c r="M163" s="25"/>
      <c r="N163" s="9"/>
      <c r="O163" s="5"/>
      <c r="P163" s="5"/>
      <c r="Q163" s="5"/>
      <c r="R163" s="5"/>
    </row>
    <row r="164" spans="6:18" x14ac:dyDescent="0.3">
      <c r="F164" s="5"/>
      <c r="G164" s="25"/>
      <c r="H164" s="25"/>
      <c r="I164" s="25"/>
      <c r="J164" s="25"/>
      <c r="K164" s="25"/>
      <c r="L164" s="25"/>
      <c r="M164" s="25"/>
      <c r="N164" s="9"/>
      <c r="O164" s="5"/>
      <c r="P164" s="5"/>
      <c r="Q164" s="5"/>
      <c r="R164" s="5"/>
    </row>
    <row r="165" spans="6:18" x14ac:dyDescent="0.3">
      <c r="F165" s="5"/>
      <c r="G165" s="25"/>
      <c r="H165" s="25"/>
      <c r="I165" s="25"/>
      <c r="J165" s="25"/>
      <c r="K165" s="25"/>
      <c r="L165" s="25"/>
      <c r="M165" s="25"/>
      <c r="N165" s="9"/>
      <c r="O165" s="5"/>
      <c r="P165" s="5"/>
      <c r="Q165" s="5"/>
      <c r="R165" s="5"/>
    </row>
    <row r="166" spans="6:18" x14ac:dyDescent="0.3">
      <c r="F166" s="5"/>
      <c r="G166" s="25"/>
      <c r="H166" s="25"/>
      <c r="I166" s="25"/>
      <c r="J166" s="25"/>
      <c r="K166" s="25"/>
      <c r="L166" s="25"/>
      <c r="M166" s="25"/>
      <c r="N166" s="9"/>
      <c r="O166" s="5"/>
      <c r="P166" s="5"/>
      <c r="Q166" s="5"/>
      <c r="R166" s="5"/>
    </row>
    <row r="167" spans="6:18" x14ac:dyDescent="0.3">
      <c r="F167" s="5"/>
      <c r="G167" s="25"/>
      <c r="H167" s="25"/>
      <c r="I167" s="25"/>
      <c r="J167" s="25"/>
      <c r="K167" s="25"/>
      <c r="L167" s="25"/>
      <c r="M167" s="25"/>
      <c r="N167" s="9"/>
      <c r="O167" s="5"/>
      <c r="P167" s="5"/>
      <c r="Q167" s="5"/>
      <c r="R167" s="5"/>
    </row>
    <row r="168" spans="6:18" x14ac:dyDescent="0.3">
      <c r="F168" s="5"/>
      <c r="G168" s="25"/>
      <c r="H168" s="25"/>
      <c r="I168" s="25"/>
      <c r="J168" s="25"/>
      <c r="K168" s="25"/>
      <c r="L168" s="25"/>
      <c r="M168" s="25"/>
      <c r="N168" s="9"/>
      <c r="O168" s="5"/>
      <c r="P168" s="5"/>
      <c r="Q168" s="5"/>
      <c r="R168" s="5"/>
    </row>
    <row r="169" spans="6:18" x14ac:dyDescent="0.3">
      <c r="F169" s="5"/>
      <c r="G169" s="25"/>
      <c r="H169" s="25"/>
      <c r="I169" s="25"/>
      <c r="J169" s="25"/>
      <c r="K169" s="25"/>
      <c r="L169" s="25"/>
      <c r="M169" s="25"/>
      <c r="N169" s="9"/>
      <c r="O169" s="5"/>
      <c r="P169" s="5"/>
      <c r="Q169" s="5"/>
      <c r="R169" s="5"/>
    </row>
    <row r="170" spans="6:18" x14ac:dyDescent="0.3">
      <c r="F170" s="5"/>
      <c r="G170" s="25"/>
      <c r="H170" s="25"/>
      <c r="I170" s="25"/>
      <c r="J170" s="25"/>
      <c r="K170" s="25"/>
      <c r="L170" s="25"/>
      <c r="M170" s="25"/>
      <c r="N170" s="9"/>
      <c r="O170" s="5"/>
      <c r="P170" s="5"/>
      <c r="Q170" s="5"/>
      <c r="R170" s="5"/>
    </row>
    <row r="171" spans="6:18" x14ac:dyDescent="0.3">
      <c r="F171" s="5"/>
      <c r="G171" s="25"/>
      <c r="H171" s="25"/>
      <c r="I171" s="25"/>
      <c r="J171" s="25"/>
      <c r="K171" s="25"/>
      <c r="L171" s="25"/>
      <c r="M171" s="25"/>
      <c r="N171" s="9"/>
      <c r="O171" s="5"/>
      <c r="P171" s="5"/>
      <c r="Q171" s="5"/>
      <c r="R171" s="5"/>
    </row>
    <row r="172" spans="6:18" x14ac:dyDescent="0.3">
      <c r="F172" s="5"/>
      <c r="G172" s="28"/>
      <c r="H172" s="28"/>
      <c r="I172" s="28"/>
      <c r="J172" s="28"/>
      <c r="K172" s="28"/>
      <c r="L172" s="28"/>
      <c r="M172" s="28"/>
      <c r="N172" s="5"/>
      <c r="O172" s="5"/>
      <c r="P172" s="5"/>
      <c r="Q172" s="5"/>
      <c r="R172" s="5"/>
    </row>
    <row r="173" spans="6:18" x14ac:dyDescent="0.3">
      <c r="F173" s="5"/>
      <c r="G173" s="25"/>
      <c r="H173" s="25"/>
      <c r="I173" s="25"/>
      <c r="J173" s="25"/>
      <c r="K173" s="25"/>
      <c r="L173" s="25"/>
      <c r="M173" s="25"/>
      <c r="N173" s="5"/>
      <c r="O173" s="5"/>
      <c r="P173" s="5"/>
      <c r="Q173" s="5"/>
      <c r="R173" s="5"/>
    </row>
    <row r="174" spans="6:18" x14ac:dyDescent="0.3">
      <c r="F174" s="5"/>
      <c r="G174" s="25"/>
      <c r="H174" s="25"/>
      <c r="I174" s="25"/>
      <c r="J174" s="25"/>
      <c r="K174" s="25"/>
      <c r="L174" s="25"/>
      <c r="M174" s="25"/>
      <c r="N174" s="9"/>
      <c r="O174" s="5"/>
      <c r="P174" s="5"/>
      <c r="Q174" s="5"/>
      <c r="R174" s="5"/>
    </row>
    <row r="175" spans="6:18" x14ac:dyDescent="0.3">
      <c r="F175" s="5"/>
      <c r="G175" s="25"/>
      <c r="H175" s="25"/>
      <c r="I175" s="25"/>
      <c r="J175" s="25"/>
      <c r="K175" s="25"/>
      <c r="L175" s="25"/>
      <c r="M175" s="25"/>
      <c r="N175" s="9"/>
      <c r="O175" s="5"/>
      <c r="P175" s="5"/>
      <c r="Q175" s="5"/>
      <c r="R175" s="5"/>
    </row>
    <row r="176" spans="6:18" x14ac:dyDescent="0.3">
      <c r="F176" s="5"/>
      <c r="G176" s="25"/>
      <c r="H176" s="25"/>
      <c r="I176" s="25"/>
      <c r="J176" s="25"/>
      <c r="K176" s="25"/>
      <c r="L176" s="25"/>
      <c r="M176" s="25"/>
      <c r="N176" s="9"/>
      <c r="O176" s="5"/>
      <c r="P176" s="5"/>
      <c r="Q176" s="5"/>
      <c r="R176" s="5"/>
    </row>
    <row r="177" spans="6:18" x14ac:dyDescent="0.3">
      <c r="F177" s="5"/>
      <c r="G177" s="25"/>
      <c r="H177" s="25"/>
      <c r="I177" s="25"/>
      <c r="J177" s="25"/>
      <c r="K177" s="25"/>
      <c r="L177" s="25"/>
      <c r="M177" s="25"/>
      <c r="N177" s="9"/>
      <c r="O177" s="5"/>
      <c r="P177" s="5"/>
      <c r="Q177" s="5"/>
      <c r="R177" s="5"/>
    </row>
    <row r="178" spans="6:18" x14ac:dyDescent="0.3">
      <c r="F178" s="5"/>
      <c r="G178" s="25"/>
      <c r="H178" s="25"/>
      <c r="I178" s="25"/>
      <c r="J178" s="25"/>
      <c r="K178" s="25"/>
      <c r="L178" s="25"/>
      <c r="M178" s="25"/>
      <c r="N178" s="9"/>
      <c r="O178" s="5"/>
      <c r="P178" s="5"/>
      <c r="Q178" s="5"/>
      <c r="R178" s="5"/>
    </row>
    <row r="179" spans="6:18" x14ac:dyDescent="0.3">
      <c r="F179" s="5"/>
      <c r="G179" s="25"/>
      <c r="H179" s="25"/>
      <c r="I179" s="25"/>
      <c r="J179" s="25"/>
      <c r="K179" s="25"/>
      <c r="L179" s="25"/>
      <c r="M179" s="25"/>
      <c r="N179" s="9"/>
      <c r="O179" s="5"/>
      <c r="P179" s="5"/>
      <c r="Q179" s="5"/>
      <c r="R179" s="5"/>
    </row>
    <row r="180" spans="6:18" x14ac:dyDescent="0.3">
      <c r="F180" s="5"/>
      <c r="G180" s="25"/>
      <c r="H180" s="25"/>
      <c r="I180" s="25"/>
      <c r="J180" s="25"/>
      <c r="K180" s="25"/>
      <c r="L180" s="25"/>
      <c r="M180" s="25"/>
      <c r="N180" s="9"/>
      <c r="O180" s="5"/>
      <c r="P180" s="5"/>
      <c r="Q180" s="5"/>
      <c r="R180" s="5"/>
    </row>
    <row r="181" spans="6:18" x14ac:dyDescent="0.3">
      <c r="F181" s="5"/>
      <c r="G181" s="25"/>
      <c r="H181" s="25"/>
      <c r="I181" s="25"/>
      <c r="J181" s="25"/>
      <c r="K181" s="25"/>
      <c r="L181" s="25"/>
      <c r="M181" s="25"/>
      <c r="N181" s="9"/>
      <c r="O181" s="5"/>
      <c r="P181" s="5"/>
      <c r="Q181" s="5"/>
      <c r="R181" s="5"/>
    </row>
    <row r="182" spans="6:18" x14ac:dyDescent="0.3">
      <c r="F182" s="5"/>
      <c r="G182" s="25"/>
      <c r="H182" s="25"/>
      <c r="I182" s="25"/>
      <c r="J182" s="25"/>
      <c r="K182" s="25"/>
      <c r="L182" s="25"/>
      <c r="M182" s="25"/>
      <c r="N182" s="9"/>
      <c r="O182" s="5"/>
      <c r="P182" s="5"/>
      <c r="Q182" s="5"/>
      <c r="R182" s="5"/>
    </row>
    <row r="183" spans="6:18" x14ac:dyDescent="0.3">
      <c r="F183" s="5"/>
      <c r="G183" s="25"/>
      <c r="H183" s="25"/>
      <c r="I183" s="25"/>
      <c r="J183" s="25"/>
      <c r="K183" s="25"/>
      <c r="L183" s="25"/>
      <c r="M183" s="25"/>
      <c r="N183" s="9"/>
      <c r="O183" s="5"/>
      <c r="P183" s="5"/>
      <c r="Q183" s="5"/>
      <c r="R183" s="5"/>
    </row>
    <row r="184" spans="6:18" x14ac:dyDescent="0.3">
      <c r="F184" s="5"/>
      <c r="G184" s="25"/>
      <c r="H184" s="25"/>
      <c r="I184" s="25"/>
      <c r="J184" s="25"/>
      <c r="K184" s="25"/>
      <c r="L184" s="25"/>
      <c r="M184" s="25"/>
      <c r="N184" s="9"/>
      <c r="O184" s="5"/>
      <c r="P184" s="5"/>
      <c r="Q184" s="5"/>
      <c r="R184" s="5"/>
    </row>
    <row r="185" spans="6:18" x14ac:dyDescent="0.3">
      <c r="F185" s="5"/>
      <c r="G185" s="25"/>
      <c r="H185" s="25"/>
      <c r="I185" s="25"/>
      <c r="J185" s="25"/>
      <c r="K185" s="25"/>
      <c r="L185" s="25"/>
      <c r="M185" s="25"/>
      <c r="N185" s="5"/>
      <c r="O185" s="5"/>
      <c r="P185" s="5"/>
      <c r="Q185" s="5"/>
      <c r="R185" s="5"/>
    </row>
    <row r="186" spans="6:18" x14ac:dyDescent="0.3">
      <c r="F186" s="5"/>
      <c r="G186" s="25"/>
      <c r="H186" s="25"/>
      <c r="I186" s="25"/>
      <c r="J186" s="25"/>
      <c r="K186" s="25"/>
      <c r="L186" s="25"/>
      <c r="M186" s="25"/>
      <c r="N186" s="9"/>
      <c r="O186" s="5"/>
      <c r="P186" s="5"/>
      <c r="Q186" s="5"/>
      <c r="R186" s="5"/>
    </row>
    <row r="187" spans="6:18" x14ac:dyDescent="0.3">
      <c r="F187" s="5"/>
      <c r="G187" s="25"/>
      <c r="H187" s="25"/>
      <c r="I187" s="25"/>
      <c r="J187" s="25"/>
      <c r="K187" s="25"/>
      <c r="L187" s="25"/>
      <c r="M187" s="25"/>
      <c r="N187" s="9"/>
      <c r="O187" s="5"/>
      <c r="P187" s="5"/>
      <c r="Q187" s="5"/>
      <c r="R187" s="5"/>
    </row>
    <row r="188" spans="6:18" x14ac:dyDescent="0.3">
      <c r="F188" s="5"/>
      <c r="G188" s="25"/>
      <c r="H188" s="25"/>
      <c r="I188" s="25"/>
      <c r="J188" s="25"/>
      <c r="K188" s="25"/>
      <c r="L188" s="25"/>
      <c r="M188" s="25"/>
      <c r="N188" s="9"/>
      <c r="O188" s="5"/>
      <c r="P188" s="5"/>
      <c r="Q188" s="5"/>
      <c r="R188" s="5"/>
    </row>
    <row r="189" spans="6:18" x14ac:dyDescent="0.3">
      <c r="F189" s="5"/>
      <c r="G189" s="25"/>
      <c r="H189" s="25"/>
      <c r="I189" s="25"/>
      <c r="J189" s="25"/>
      <c r="K189" s="25"/>
      <c r="L189" s="25"/>
      <c r="M189" s="25"/>
      <c r="N189" s="9"/>
      <c r="O189" s="5"/>
      <c r="P189" s="5"/>
      <c r="Q189" s="5"/>
      <c r="R189" s="5"/>
    </row>
    <row r="190" spans="6:18" x14ac:dyDescent="0.3">
      <c r="F190" s="5"/>
      <c r="G190" s="25"/>
      <c r="H190" s="25"/>
      <c r="I190" s="25"/>
      <c r="J190" s="25"/>
      <c r="K190" s="25"/>
      <c r="L190" s="25"/>
      <c r="M190" s="25"/>
      <c r="N190" s="9"/>
      <c r="O190" s="5"/>
      <c r="P190" s="5"/>
      <c r="Q190" s="5"/>
      <c r="R190" s="5"/>
    </row>
    <row r="191" spans="6:18" x14ac:dyDescent="0.3">
      <c r="F191" s="5"/>
      <c r="G191" s="25"/>
      <c r="H191" s="25"/>
      <c r="I191" s="25"/>
      <c r="J191" s="25"/>
      <c r="K191" s="25"/>
      <c r="L191" s="25"/>
      <c r="M191" s="25"/>
      <c r="N191" s="9"/>
      <c r="O191" s="5"/>
      <c r="P191" s="5"/>
      <c r="Q191" s="5"/>
      <c r="R191" s="5"/>
    </row>
    <row r="192" spans="6:18" x14ac:dyDescent="0.3">
      <c r="F192" s="5"/>
      <c r="G192" s="25"/>
      <c r="H192" s="25"/>
      <c r="I192" s="25"/>
      <c r="J192" s="25"/>
      <c r="K192" s="25"/>
      <c r="L192" s="25"/>
      <c r="M192" s="25"/>
      <c r="N192" s="9"/>
      <c r="O192" s="5"/>
      <c r="P192" s="5"/>
      <c r="Q192" s="5"/>
      <c r="R192" s="5"/>
    </row>
    <row r="193" spans="6:18" x14ac:dyDescent="0.3">
      <c r="F193" s="5"/>
      <c r="G193" s="25"/>
      <c r="H193" s="25"/>
      <c r="I193" s="25"/>
      <c r="J193" s="25"/>
      <c r="K193" s="25"/>
      <c r="L193" s="25"/>
      <c r="M193" s="25"/>
      <c r="N193" s="9"/>
      <c r="O193" s="5"/>
      <c r="P193" s="5"/>
      <c r="Q193" s="5"/>
      <c r="R193" s="5"/>
    </row>
    <row r="194" spans="6:18" x14ac:dyDescent="0.3">
      <c r="F194" s="5"/>
      <c r="G194" s="28"/>
      <c r="H194" s="28"/>
      <c r="I194" s="28"/>
      <c r="J194" s="28"/>
      <c r="K194" s="28"/>
      <c r="L194" s="28"/>
      <c r="M194" s="28"/>
      <c r="N194" s="5"/>
      <c r="O194" s="5"/>
      <c r="P194" s="5"/>
      <c r="Q194" s="5"/>
      <c r="R194" s="5"/>
    </row>
    <row r="195" spans="6:18" x14ac:dyDescent="0.3">
      <c r="F195" s="5"/>
      <c r="G195" s="28"/>
      <c r="H195" s="28"/>
      <c r="I195" s="28"/>
      <c r="J195" s="28"/>
      <c r="K195" s="28"/>
      <c r="L195" s="28"/>
      <c r="M195" s="28"/>
      <c r="N195" s="5"/>
      <c r="O195" s="5"/>
      <c r="P195" s="5"/>
      <c r="Q195" s="5"/>
      <c r="R195" s="5"/>
    </row>
    <row r="196" spans="6:18" x14ac:dyDescent="0.3">
      <c r="F196" s="5"/>
      <c r="G196" s="25"/>
      <c r="H196" s="25"/>
      <c r="I196" s="25"/>
      <c r="J196" s="25"/>
      <c r="K196" s="25"/>
      <c r="L196" s="25"/>
      <c r="M196" s="25"/>
      <c r="N196" s="5"/>
      <c r="O196" s="5"/>
      <c r="P196" s="5"/>
      <c r="Q196" s="5"/>
      <c r="R196" s="5"/>
    </row>
    <row r="197" spans="6:18" x14ac:dyDescent="0.3">
      <c r="F197" s="5"/>
      <c r="G197" s="25"/>
      <c r="H197" s="25"/>
      <c r="I197" s="25"/>
      <c r="J197" s="25"/>
      <c r="K197" s="25"/>
      <c r="L197" s="25"/>
      <c r="M197" s="25"/>
      <c r="N197" s="9"/>
      <c r="O197" s="5"/>
      <c r="P197" s="5"/>
      <c r="Q197" s="5"/>
      <c r="R197" s="5"/>
    </row>
    <row r="198" spans="6:18" x14ac:dyDescent="0.3">
      <c r="F198" s="5"/>
      <c r="G198" s="25"/>
      <c r="H198" s="25"/>
      <c r="I198" s="25"/>
      <c r="J198" s="25"/>
      <c r="K198" s="25"/>
      <c r="L198" s="25"/>
      <c r="M198" s="25"/>
      <c r="N198" s="9"/>
      <c r="O198" s="5"/>
      <c r="P198" s="5"/>
      <c r="Q198" s="5"/>
      <c r="R198" s="5"/>
    </row>
    <row r="199" spans="6:18" x14ac:dyDescent="0.3">
      <c r="F199" s="5"/>
      <c r="G199" s="25"/>
      <c r="H199" s="25"/>
      <c r="I199" s="25"/>
      <c r="J199" s="25"/>
      <c r="K199" s="25"/>
      <c r="L199" s="25"/>
      <c r="M199" s="25"/>
      <c r="N199" s="9"/>
      <c r="O199" s="5"/>
      <c r="P199" s="5"/>
      <c r="Q199" s="5"/>
      <c r="R199" s="5"/>
    </row>
    <row r="200" spans="6:18" x14ac:dyDescent="0.3">
      <c r="F200" s="5"/>
      <c r="G200" s="25"/>
      <c r="H200" s="25"/>
      <c r="I200" s="25"/>
      <c r="J200" s="25"/>
      <c r="K200" s="25"/>
      <c r="L200" s="25"/>
      <c r="M200" s="25"/>
      <c r="N200" s="9"/>
      <c r="O200" s="5"/>
      <c r="P200" s="5"/>
      <c r="Q200" s="5"/>
      <c r="R200" s="5"/>
    </row>
    <row r="201" spans="6:18" x14ac:dyDescent="0.3">
      <c r="F201" s="5"/>
      <c r="G201" s="25"/>
      <c r="H201" s="25"/>
      <c r="I201" s="25"/>
      <c r="J201" s="25"/>
      <c r="K201" s="25"/>
      <c r="L201" s="25"/>
      <c r="M201" s="25"/>
      <c r="N201" s="9"/>
      <c r="O201" s="5"/>
      <c r="P201" s="5"/>
      <c r="Q201" s="5"/>
      <c r="R201" s="5"/>
    </row>
    <row r="202" spans="6:18" x14ac:dyDescent="0.3">
      <c r="F202" s="5"/>
      <c r="G202" s="25"/>
      <c r="H202" s="25"/>
      <c r="I202" s="25"/>
      <c r="J202" s="25"/>
      <c r="K202" s="25"/>
      <c r="L202" s="25"/>
      <c r="M202" s="25"/>
      <c r="N202" s="9"/>
      <c r="O202" s="5"/>
      <c r="P202" s="5"/>
      <c r="Q202" s="5"/>
      <c r="R202" s="5"/>
    </row>
    <row r="203" spans="6:18" x14ac:dyDescent="0.3">
      <c r="F203" s="5"/>
      <c r="G203" s="25"/>
      <c r="H203" s="25"/>
      <c r="I203" s="25"/>
      <c r="J203" s="25"/>
      <c r="K203" s="25"/>
      <c r="L203" s="25"/>
      <c r="M203" s="25"/>
      <c r="N203" s="9"/>
      <c r="O203" s="5"/>
      <c r="P203" s="5"/>
      <c r="Q203" s="5"/>
      <c r="R203" s="5"/>
    </row>
    <row r="204" spans="6:18" x14ac:dyDescent="0.3">
      <c r="F204" s="5"/>
      <c r="G204" s="25"/>
      <c r="H204" s="25"/>
      <c r="I204" s="25"/>
      <c r="J204" s="25"/>
      <c r="K204" s="26"/>
      <c r="L204" s="26"/>
      <c r="M204" s="26"/>
      <c r="N204" s="9"/>
      <c r="O204" s="5"/>
      <c r="P204" s="5"/>
      <c r="Q204" s="5"/>
      <c r="R204" s="5"/>
    </row>
    <row r="205" spans="6:18" x14ac:dyDescent="0.3">
      <c r="F205" s="5"/>
      <c r="G205" s="28"/>
      <c r="H205" s="28"/>
      <c r="I205" s="28"/>
      <c r="J205" s="28"/>
      <c r="K205" s="28"/>
      <c r="L205" s="28"/>
      <c r="M205" s="28"/>
      <c r="N205" s="5"/>
      <c r="O205" s="5"/>
      <c r="P205" s="5"/>
      <c r="Q205" s="5"/>
      <c r="R205" s="5"/>
    </row>
    <row r="206" spans="6:18" x14ac:dyDescent="0.3">
      <c r="F206" s="5"/>
      <c r="G206" s="28"/>
      <c r="H206" s="28"/>
      <c r="I206" s="28"/>
      <c r="J206" s="28"/>
      <c r="K206" s="28"/>
      <c r="L206" s="28"/>
      <c r="M206" s="28"/>
      <c r="N206" s="5"/>
      <c r="O206" s="5"/>
      <c r="P206" s="5"/>
      <c r="Q206" s="5"/>
      <c r="R206" s="5"/>
    </row>
    <row r="207" spans="6:18" x14ac:dyDescent="0.3">
      <c r="F207" s="5"/>
      <c r="G207" s="25"/>
      <c r="H207" s="25"/>
      <c r="I207" s="25"/>
      <c r="J207" s="25"/>
      <c r="K207" s="25"/>
      <c r="L207" s="25"/>
      <c r="M207" s="28"/>
      <c r="N207" s="5"/>
      <c r="O207" s="5"/>
      <c r="P207" s="5"/>
      <c r="Q207" s="5"/>
      <c r="R207" s="5"/>
    </row>
    <row r="208" spans="6:18" x14ac:dyDescent="0.3">
      <c r="F208" s="5"/>
      <c r="G208" s="25"/>
      <c r="H208" s="25"/>
      <c r="I208" s="26"/>
      <c r="J208" s="26"/>
      <c r="K208" s="25"/>
      <c r="L208" s="25"/>
      <c r="M208" s="25"/>
      <c r="N208" s="9"/>
      <c r="O208" s="5"/>
      <c r="P208" s="5"/>
      <c r="Q208" s="5"/>
      <c r="R208" s="5"/>
    </row>
    <row r="209" spans="6:18" x14ac:dyDescent="0.3">
      <c r="F209" s="5"/>
      <c r="G209" s="25"/>
      <c r="H209" s="25"/>
      <c r="I209" s="26"/>
      <c r="J209" s="26"/>
      <c r="K209" s="25"/>
      <c r="L209" s="25"/>
      <c r="M209" s="25"/>
      <c r="N209" s="9"/>
      <c r="O209" s="5"/>
      <c r="P209" s="5"/>
      <c r="Q209" s="5"/>
      <c r="R209" s="5"/>
    </row>
    <row r="210" spans="6:18" x14ac:dyDescent="0.3">
      <c r="F210" s="5"/>
      <c r="G210" s="25"/>
      <c r="H210" s="25"/>
      <c r="I210" s="26"/>
      <c r="J210" s="26"/>
      <c r="K210" s="25"/>
      <c r="L210" s="25"/>
      <c r="M210" s="25"/>
      <c r="N210" s="9"/>
      <c r="O210" s="5"/>
      <c r="P210" s="5"/>
      <c r="Q210" s="5"/>
      <c r="R210" s="5"/>
    </row>
    <row r="211" spans="6:18" x14ac:dyDescent="0.3">
      <c r="F211" s="5"/>
      <c r="G211" s="25"/>
      <c r="H211" s="25"/>
      <c r="I211" s="26"/>
      <c r="J211" s="26"/>
      <c r="K211" s="25"/>
      <c r="L211" s="25"/>
      <c r="M211" s="25"/>
      <c r="N211" s="9"/>
      <c r="O211" s="5"/>
      <c r="P211" s="5"/>
      <c r="Q211" s="5"/>
      <c r="R211" s="5"/>
    </row>
    <row r="212" spans="6:18" x14ac:dyDescent="0.3">
      <c r="F212" s="5"/>
      <c r="G212" s="25"/>
      <c r="H212" s="25"/>
      <c r="I212" s="26"/>
      <c r="J212" s="26"/>
      <c r="K212" s="25"/>
      <c r="L212" s="25"/>
      <c r="M212" s="25"/>
      <c r="N212" s="9"/>
      <c r="O212" s="5"/>
      <c r="P212" s="5"/>
      <c r="Q212" s="5"/>
      <c r="R212" s="5"/>
    </row>
    <row r="213" spans="6:18" x14ac:dyDescent="0.3">
      <c r="F213" s="5"/>
      <c r="G213" s="25"/>
      <c r="H213" s="25"/>
      <c r="I213" s="26"/>
      <c r="J213" s="26"/>
      <c r="K213" s="25"/>
      <c r="L213" s="25"/>
      <c r="M213" s="25"/>
      <c r="N213" s="9"/>
      <c r="O213" s="5"/>
      <c r="P213" s="5"/>
      <c r="Q213" s="5"/>
      <c r="R213" s="5"/>
    </row>
    <row r="214" spans="6:18" x14ac:dyDescent="0.3">
      <c r="F214" s="5"/>
      <c r="G214" s="25"/>
      <c r="H214" s="25"/>
      <c r="I214" s="26"/>
      <c r="J214" s="26"/>
      <c r="K214" s="25"/>
      <c r="L214" s="25"/>
      <c r="M214" s="25"/>
      <c r="N214" s="9"/>
      <c r="O214" s="5"/>
      <c r="P214" s="5"/>
      <c r="Q214" s="5"/>
      <c r="R214" s="5"/>
    </row>
    <row r="215" spans="6:18" x14ac:dyDescent="0.3">
      <c r="F215" s="5"/>
      <c r="G215" s="25"/>
      <c r="H215" s="25"/>
      <c r="I215" s="25"/>
      <c r="J215" s="25"/>
      <c r="K215" s="26"/>
      <c r="L215" s="26"/>
      <c r="M215" s="26"/>
      <c r="N215" s="9"/>
      <c r="O215" s="5"/>
      <c r="P215" s="5"/>
      <c r="Q215" s="5"/>
      <c r="R215" s="5"/>
    </row>
    <row r="216" spans="6:18" x14ac:dyDescent="0.3">
      <c r="F216" s="5"/>
      <c r="G216" s="28"/>
      <c r="H216" s="28"/>
      <c r="I216" s="28"/>
      <c r="J216" s="28"/>
      <c r="K216" s="28"/>
      <c r="L216" s="28"/>
      <c r="M216" s="28"/>
      <c r="N216" s="5"/>
      <c r="O216" s="5"/>
      <c r="P216" s="5"/>
      <c r="Q216" s="5"/>
      <c r="R216" s="5"/>
    </row>
    <row r="217" spans="6:18" x14ac:dyDescent="0.3">
      <c r="F217" s="5"/>
      <c r="G217" s="25"/>
      <c r="H217" s="25"/>
      <c r="I217" s="25"/>
      <c r="J217" s="25"/>
      <c r="K217" s="25"/>
      <c r="L217" s="25"/>
      <c r="M217" s="28"/>
      <c r="N217" s="5"/>
      <c r="O217" s="5"/>
      <c r="P217" s="5"/>
      <c r="Q217" s="5"/>
      <c r="R217" s="5"/>
    </row>
    <row r="218" spans="6:18" x14ac:dyDescent="0.3">
      <c r="F218" s="5"/>
      <c r="G218" s="26"/>
      <c r="H218" s="26"/>
      <c r="I218" s="26"/>
      <c r="J218" s="26"/>
      <c r="K218" s="25"/>
      <c r="L218" s="25"/>
      <c r="M218" s="25"/>
      <c r="N218" s="9"/>
      <c r="O218" s="5"/>
      <c r="P218" s="5"/>
      <c r="Q218" s="5"/>
      <c r="R218" s="5"/>
    </row>
    <row r="219" spans="6:18" x14ac:dyDescent="0.3">
      <c r="F219" s="5"/>
      <c r="G219" s="26"/>
      <c r="H219" s="26"/>
      <c r="I219" s="26"/>
      <c r="J219" s="26"/>
      <c r="K219" s="25"/>
      <c r="L219" s="25"/>
      <c r="M219" s="25"/>
      <c r="N219" s="9"/>
      <c r="O219" s="5"/>
      <c r="P219" s="5"/>
      <c r="Q219" s="5"/>
      <c r="R219" s="5"/>
    </row>
    <row r="220" spans="6:18" x14ac:dyDescent="0.3">
      <c r="F220" s="5"/>
      <c r="G220" s="26"/>
      <c r="H220" s="26"/>
      <c r="I220" s="26"/>
      <c r="J220" s="26"/>
      <c r="K220" s="25"/>
      <c r="L220" s="25"/>
      <c r="M220" s="25"/>
      <c r="N220" s="9"/>
      <c r="O220" s="5"/>
      <c r="P220" s="5"/>
      <c r="Q220" s="5"/>
      <c r="R220" s="5"/>
    </row>
    <row r="221" spans="6:18" x14ac:dyDescent="0.3">
      <c r="F221" s="5"/>
      <c r="G221" s="26"/>
      <c r="H221" s="26"/>
      <c r="I221" s="25"/>
      <c r="J221" s="25"/>
      <c r="K221" s="25"/>
      <c r="L221" s="25"/>
      <c r="M221" s="25"/>
      <c r="N221" s="9"/>
      <c r="O221" s="5"/>
      <c r="P221" s="5"/>
      <c r="Q221" s="5"/>
      <c r="R221" s="5"/>
    </row>
    <row r="222" spans="6:18" x14ac:dyDescent="0.3">
      <c r="F222" s="5"/>
      <c r="G222" s="26"/>
      <c r="H222" s="26"/>
      <c r="I222" s="25"/>
      <c r="J222" s="25"/>
      <c r="K222" s="25"/>
      <c r="L222" s="25"/>
      <c r="M222" s="25"/>
      <c r="N222" s="9"/>
      <c r="O222" s="5"/>
      <c r="P222" s="5"/>
      <c r="Q222" s="5"/>
      <c r="R222" s="5"/>
    </row>
    <row r="223" spans="6:18" x14ac:dyDescent="0.3">
      <c r="F223" s="5"/>
      <c r="G223" s="26"/>
      <c r="H223" s="26"/>
      <c r="I223" s="25"/>
      <c r="J223" s="25"/>
      <c r="K223" s="25"/>
      <c r="L223" s="25"/>
      <c r="M223" s="25"/>
      <c r="N223" s="9"/>
      <c r="O223" s="5"/>
      <c r="P223" s="5"/>
      <c r="Q223" s="5"/>
      <c r="R223" s="5"/>
    </row>
    <row r="224" spans="6:18" x14ac:dyDescent="0.3">
      <c r="F224" s="5"/>
      <c r="G224" s="26"/>
      <c r="H224" s="26"/>
      <c r="I224" s="25"/>
      <c r="J224" s="25"/>
      <c r="K224" s="25"/>
      <c r="L224" s="25"/>
      <c r="M224" s="25"/>
      <c r="N224" s="9"/>
      <c r="O224" s="5"/>
      <c r="P224" s="5"/>
      <c r="Q224" s="5"/>
      <c r="R224" s="5"/>
    </row>
    <row r="225" spans="6:18" x14ac:dyDescent="0.3">
      <c r="F225" s="5"/>
      <c r="G225" s="26"/>
      <c r="H225" s="26"/>
      <c r="I225" s="25"/>
      <c r="J225" s="25"/>
      <c r="K225" s="26"/>
      <c r="L225" s="26"/>
      <c r="M225" s="26"/>
      <c r="N225" s="9"/>
      <c r="O225" s="5"/>
      <c r="P225" s="5"/>
      <c r="Q225" s="5"/>
      <c r="R225" s="5"/>
    </row>
    <row r="226" spans="6:18" x14ac:dyDescent="0.3">
      <c r="F226" s="5"/>
      <c r="G226" s="28"/>
      <c r="H226" s="28"/>
      <c r="I226" s="28"/>
      <c r="J226" s="28"/>
      <c r="K226" s="28"/>
      <c r="L226" s="28"/>
      <c r="M226" s="28"/>
      <c r="N226" s="5"/>
      <c r="O226" s="5"/>
      <c r="P226" s="5"/>
      <c r="Q226" s="5"/>
      <c r="R226" s="5"/>
    </row>
    <row r="227" spans="6:18" x14ac:dyDescent="0.3">
      <c r="F227" s="5"/>
      <c r="G227" s="28"/>
      <c r="H227" s="28"/>
      <c r="I227" s="28"/>
      <c r="J227" s="28"/>
      <c r="K227" s="28"/>
      <c r="L227" s="28"/>
      <c r="M227" s="28"/>
      <c r="N227" s="5"/>
      <c r="O227" s="5"/>
      <c r="P227" s="5"/>
      <c r="Q227" s="5"/>
      <c r="R227" s="5"/>
    </row>
    <row r="228" spans="6:18" x14ac:dyDescent="0.3">
      <c r="F228" s="5"/>
      <c r="G228" s="25"/>
      <c r="H228" s="25"/>
      <c r="I228" s="25"/>
      <c r="J228" s="25"/>
      <c r="K228" s="25"/>
      <c r="L228" s="25"/>
      <c r="M228" s="28"/>
      <c r="N228" s="5"/>
      <c r="O228" s="5"/>
      <c r="P228" s="5"/>
      <c r="Q228" s="5"/>
      <c r="R228" s="5"/>
    </row>
    <row r="229" spans="6:18" x14ac:dyDescent="0.3">
      <c r="F229" s="5"/>
      <c r="G229" s="26"/>
      <c r="H229" s="26"/>
      <c r="I229" s="25"/>
      <c r="J229" s="25"/>
      <c r="K229" s="26"/>
      <c r="L229" s="26"/>
      <c r="M229" s="26"/>
      <c r="N229" s="9"/>
      <c r="O229" s="5"/>
      <c r="P229" s="5"/>
      <c r="Q229" s="5"/>
      <c r="R229" s="5"/>
    </row>
    <row r="230" spans="6:18" x14ac:dyDescent="0.3">
      <c r="F230" s="5"/>
      <c r="G230" s="26"/>
      <c r="H230" s="26"/>
      <c r="I230" s="25"/>
      <c r="J230" s="25"/>
      <c r="K230" s="25"/>
      <c r="L230" s="25"/>
      <c r="M230" s="25"/>
      <c r="N230" s="9"/>
      <c r="O230" s="5"/>
      <c r="P230" s="5"/>
      <c r="Q230" s="5"/>
      <c r="R230" s="5"/>
    </row>
    <row r="231" spans="6:18" x14ac:dyDescent="0.3">
      <c r="F231" s="5"/>
      <c r="G231" s="26"/>
      <c r="H231" s="26"/>
      <c r="I231" s="25"/>
      <c r="J231" s="25"/>
      <c r="K231" s="25"/>
      <c r="L231" s="25"/>
      <c r="M231" s="25"/>
      <c r="N231" s="9"/>
      <c r="O231" s="5"/>
      <c r="P231" s="5"/>
      <c r="Q231" s="5"/>
      <c r="R231" s="5"/>
    </row>
    <row r="232" spans="6:18" x14ac:dyDescent="0.3">
      <c r="F232" s="5"/>
      <c r="G232" s="26"/>
      <c r="H232" s="26"/>
      <c r="I232" s="25"/>
      <c r="J232" s="25"/>
      <c r="K232" s="25"/>
      <c r="L232" s="25"/>
      <c r="M232" s="25"/>
      <c r="N232" s="9"/>
      <c r="O232" s="5"/>
      <c r="P232" s="5"/>
      <c r="Q232" s="5"/>
      <c r="R232" s="5"/>
    </row>
    <row r="233" spans="6:18" x14ac:dyDescent="0.3">
      <c r="F233" s="5"/>
      <c r="G233" s="26"/>
      <c r="H233" s="26"/>
      <c r="I233" s="25"/>
      <c r="J233" s="25"/>
      <c r="K233" s="25"/>
      <c r="L233" s="25"/>
      <c r="M233" s="25"/>
      <c r="N233" s="9"/>
      <c r="O233" s="5"/>
      <c r="P233" s="5"/>
      <c r="Q233" s="5"/>
      <c r="R233" s="5"/>
    </row>
    <row r="234" spans="6:18" x14ac:dyDescent="0.3">
      <c r="F234" s="5"/>
      <c r="G234" s="26"/>
      <c r="H234" s="26"/>
      <c r="I234" s="25"/>
      <c r="J234" s="25"/>
      <c r="K234" s="25"/>
      <c r="L234" s="25"/>
      <c r="M234" s="25"/>
      <c r="N234" s="9"/>
      <c r="O234" s="5"/>
      <c r="P234" s="5"/>
      <c r="Q234" s="5"/>
      <c r="R234" s="5"/>
    </row>
    <row r="235" spans="6:18" x14ac:dyDescent="0.3">
      <c r="F235" s="5"/>
      <c r="G235" s="26"/>
      <c r="H235" s="26"/>
      <c r="I235" s="25"/>
      <c r="J235" s="25"/>
      <c r="K235" s="25"/>
      <c r="L235" s="25"/>
      <c r="M235" s="25"/>
      <c r="N235" s="9"/>
      <c r="O235" s="5"/>
      <c r="P235" s="5"/>
      <c r="Q235" s="5"/>
      <c r="R235" s="5"/>
    </row>
    <row r="236" spans="6:18" x14ac:dyDescent="0.3">
      <c r="F236" s="5"/>
      <c r="G236" s="26"/>
      <c r="H236" s="26"/>
      <c r="I236" s="25"/>
      <c r="J236" s="25"/>
      <c r="K236" s="25"/>
      <c r="L236" s="25"/>
      <c r="M236" s="28"/>
      <c r="N236" s="9"/>
      <c r="O236" s="5"/>
      <c r="P236" s="5"/>
      <c r="Q236" s="5"/>
      <c r="R236" s="5"/>
    </row>
    <row r="237" spans="6:18" x14ac:dyDescent="0.3">
      <c r="F237" s="5"/>
      <c r="G237" s="28"/>
      <c r="H237" s="28"/>
      <c r="I237" s="28"/>
      <c r="J237" s="28"/>
      <c r="K237" s="28"/>
      <c r="L237" s="28"/>
      <c r="M237" s="28"/>
      <c r="N237" s="5"/>
      <c r="O237" s="5"/>
      <c r="P237" s="5"/>
      <c r="Q237" s="5"/>
      <c r="R237" s="5"/>
    </row>
    <row r="238" spans="6:18" x14ac:dyDescent="0.3">
      <c r="F238" s="5"/>
      <c r="G238" s="28"/>
      <c r="H238" s="28"/>
      <c r="I238" s="28"/>
      <c r="J238" s="28"/>
      <c r="K238" s="28"/>
      <c r="L238" s="28"/>
      <c r="M238" s="28"/>
      <c r="N238" s="5"/>
      <c r="O238" s="5"/>
      <c r="P238" s="5"/>
      <c r="Q238" s="5"/>
      <c r="R238" s="5"/>
    </row>
    <row r="239" spans="6:18" x14ac:dyDescent="0.3">
      <c r="F239" s="5"/>
      <c r="G239" s="28"/>
      <c r="H239" s="28"/>
      <c r="I239" s="28"/>
      <c r="J239" s="28"/>
      <c r="K239" s="28"/>
      <c r="L239" s="28"/>
      <c r="M239" s="28"/>
      <c r="N239" s="5"/>
      <c r="O239" s="5"/>
      <c r="P239" s="5"/>
      <c r="Q239" s="5"/>
      <c r="R239" s="5"/>
    </row>
    <row r="240" spans="6:18" x14ac:dyDescent="0.3">
      <c r="F240" s="5"/>
      <c r="G240" s="28"/>
      <c r="H240" s="28"/>
      <c r="I240" s="28"/>
      <c r="J240" s="28"/>
      <c r="K240" s="28"/>
      <c r="L240" s="28"/>
      <c r="M240" s="28"/>
      <c r="N240" s="5"/>
      <c r="O240" s="5"/>
      <c r="P240" s="5"/>
      <c r="Q240" s="5"/>
      <c r="R240" s="5"/>
    </row>
    <row r="241" spans="6:18" x14ac:dyDescent="0.3">
      <c r="F241" s="5"/>
      <c r="G241" s="28"/>
      <c r="H241" s="28"/>
      <c r="I241" s="28"/>
      <c r="J241" s="28"/>
      <c r="K241" s="28"/>
      <c r="L241" s="28"/>
      <c r="M241" s="28"/>
      <c r="N241" s="5"/>
      <c r="O241" s="5"/>
      <c r="P241" s="5"/>
      <c r="Q241" s="5"/>
      <c r="R241" s="5"/>
    </row>
    <row r="242" spans="6:18" x14ac:dyDescent="0.3">
      <c r="F242" s="5"/>
      <c r="G242" s="28"/>
      <c r="H242" s="28"/>
      <c r="I242" s="28"/>
      <c r="J242" s="28"/>
      <c r="K242" s="28"/>
      <c r="L242" s="28"/>
      <c r="M242" s="28"/>
      <c r="N242" s="5"/>
      <c r="O242" s="5"/>
      <c r="P242" s="5"/>
      <c r="Q242" s="5"/>
      <c r="R242" s="5"/>
    </row>
    <row r="243" spans="6:18" x14ac:dyDescent="0.3">
      <c r="F243" s="5"/>
      <c r="G243" s="28"/>
      <c r="H243" s="28"/>
      <c r="I243" s="28"/>
      <c r="J243" s="28"/>
      <c r="K243" s="28"/>
      <c r="L243" s="28"/>
      <c r="M243" s="28"/>
      <c r="N243" s="5"/>
      <c r="O243" s="5"/>
      <c r="P243" s="5"/>
      <c r="Q243" s="5"/>
      <c r="R243" s="5"/>
    </row>
    <row r="244" spans="6:18" x14ac:dyDescent="0.3">
      <c r="F244" s="5"/>
      <c r="G244" s="28"/>
      <c r="H244" s="28"/>
      <c r="I244" s="28"/>
      <c r="J244" s="28"/>
      <c r="K244" s="28"/>
      <c r="L244" s="28"/>
      <c r="M244" s="28"/>
      <c r="N244" s="5"/>
      <c r="O244" s="5"/>
      <c r="P244" s="5"/>
      <c r="Q244" s="5"/>
      <c r="R244" s="5"/>
    </row>
    <row r="245" spans="6:18" x14ac:dyDescent="0.3">
      <c r="F245" s="5"/>
      <c r="G245" s="28"/>
      <c r="H245" s="28"/>
      <c r="I245" s="28"/>
      <c r="J245" s="28"/>
      <c r="K245" s="28"/>
      <c r="L245" s="28"/>
      <c r="M245" s="28"/>
      <c r="N245" s="5"/>
      <c r="O245" s="5"/>
      <c r="P245" s="5"/>
      <c r="Q245" s="5"/>
      <c r="R245" s="5"/>
    </row>
    <row r="246" spans="6:18" x14ac:dyDescent="0.3">
      <c r="F246" s="5"/>
      <c r="G246" s="28"/>
      <c r="H246" s="28"/>
      <c r="I246" s="28"/>
      <c r="J246" s="28"/>
      <c r="K246" s="28"/>
      <c r="L246" s="28"/>
      <c r="M246" s="28"/>
      <c r="N246" s="5"/>
      <c r="O246" s="5"/>
      <c r="P246" s="5"/>
      <c r="Q246" s="5"/>
      <c r="R246" s="5"/>
    </row>
    <row r="247" spans="6:18" x14ac:dyDescent="0.3">
      <c r="F247" s="5"/>
      <c r="G247" s="28"/>
      <c r="H247" s="28"/>
      <c r="I247" s="28"/>
      <c r="J247" s="28"/>
      <c r="K247" s="28"/>
      <c r="L247" s="28"/>
      <c r="M247" s="28"/>
      <c r="N247" s="5"/>
      <c r="O247" s="5"/>
      <c r="P247" s="5"/>
      <c r="Q247" s="5"/>
      <c r="R247" s="5"/>
    </row>
    <row r="248" spans="6:18" x14ac:dyDescent="0.3">
      <c r="F248" s="5"/>
      <c r="G248" s="25"/>
      <c r="H248" s="25"/>
      <c r="I248" s="25"/>
      <c r="J248" s="25"/>
      <c r="K248" s="25"/>
      <c r="L248" s="25"/>
      <c r="M248" s="28"/>
      <c r="N248" s="5"/>
      <c r="O248" s="5"/>
      <c r="P248" s="5"/>
      <c r="Q248" s="5"/>
      <c r="R248" s="5"/>
    </row>
    <row r="249" spans="6:18" x14ac:dyDescent="0.3">
      <c r="F249" s="5"/>
      <c r="G249" s="25"/>
      <c r="H249" s="25"/>
      <c r="I249" s="25"/>
      <c r="J249" s="25"/>
      <c r="K249" s="25"/>
      <c r="L249" s="25"/>
      <c r="M249" s="25"/>
      <c r="N249" s="9"/>
      <c r="O249" s="5"/>
      <c r="P249" s="5"/>
      <c r="Q249" s="5"/>
      <c r="R249" s="5"/>
    </row>
    <row r="250" spans="6:18" x14ac:dyDescent="0.3">
      <c r="F250" s="5"/>
      <c r="G250" s="25"/>
      <c r="H250" s="25"/>
      <c r="I250" s="25"/>
      <c r="J250" s="25"/>
      <c r="K250" s="25"/>
      <c r="L250" s="25"/>
      <c r="M250" s="25"/>
      <c r="N250" s="9"/>
      <c r="O250" s="5"/>
      <c r="P250" s="5"/>
      <c r="Q250" s="5"/>
      <c r="R250" s="5"/>
    </row>
    <row r="251" spans="6:18" x14ac:dyDescent="0.3">
      <c r="F251" s="5"/>
      <c r="G251" s="25"/>
      <c r="H251" s="25"/>
      <c r="I251" s="25"/>
      <c r="J251" s="25"/>
      <c r="K251" s="25"/>
      <c r="L251" s="25"/>
      <c r="M251" s="25"/>
      <c r="N251" s="9"/>
      <c r="O251" s="5"/>
      <c r="P251" s="5"/>
      <c r="Q251" s="5"/>
      <c r="R251" s="5"/>
    </row>
    <row r="252" spans="6:18" x14ac:dyDescent="0.3">
      <c r="F252" s="5"/>
      <c r="G252" s="25"/>
      <c r="H252" s="25"/>
      <c r="I252" s="25"/>
      <c r="J252" s="25"/>
      <c r="K252" s="25"/>
      <c r="L252" s="25"/>
      <c r="M252" s="25"/>
      <c r="N252" s="9"/>
      <c r="O252" s="5"/>
      <c r="P252" s="5"/>
      <c r="Q252" s="5"/>
      <c r="R252" s="5"/>
    </row>
    <row r="253" spans="6:18" x14ac:dyDescent="0.3">
      <c r="F253" s="5"/>
      <c r="G253" s="25"/>
      <c r="H253" s="25"/>
      <c r="I253" s="25"/>
      <c r="J253" s="25"/>
      <c r="K253" s="25"/>
      <c r="L253" s="25"/>
      <c r="M253" s="25"/>
      <c r="N253" s="9"/>
      <c r="O253" s="5"/>
      <c r="P253" s="5"/>
      <c r="Q253" s="5"/>
      <c r="R253" s="5"/>
    </row>
    <row r="254" spans="6:18" x14ac:dyDescent="0.3">
      <c r="F254" s="5"/>
      <c r="G254" s="25"/>
      <c r="H254" s="25"/>
      <c r="I254" s="25"/>
      <c r="J254" s="25"/>
      <c r="K254" s="25"/>
      <c r="L254" s="25"/>
      <c r="M254" s="25"/>
      <c r="N254" s="9"/>
      <c r="O254" s="5"/>
      <c r="P254" s="5"/>
      <c r="Q254" s="5"/>
      <c r="R254" s="5"/>
    </row>
    <row r="255" spans="6:18" x14ac:dyDescent="0.3">
      <c r="F255" s="5"/>
      <c r="G255" s="25"/>
      <c r="H255" s="25"/>
      <c r="I255" s="25"/>
      <c r="J255" s="25"/>
      <c r="K255" s="25"/>
      <c r="L255" s="25"/>
      <c r="M255" s="25"/>
      <c r="N255" s="9"/>
      <c r="O255" s="5"/>
      <c r="P255" s="5"/>
      <c r="Q255" s="5"/>
      <c r="R255" s="5"/>
    </row>
    <row r="256" spans="6:18" x14ac:dyDescent="0.3">
      <c r="F256" s="5"/>
      <c r="G256" s="25"/>
      <c r="H256" s="25"/>
      <c r="I256" s="25"/>
      <c r="J256" s="25"/>
      <c r="K256" s="25"/>
      <c r="L256" s="25"/>
      <c r="M256" s="25"/>
      <c r="N256" s="9"/>
      <c r="O256" s="5"/>
      <c r="P256" s="5"/>
      <c r="Q256" s="5"/>
      <c r="R256" s="5"/>
    </row>
    <row r="257" spans="6:18" x14ac:dyDescent="0.3">
      <c r="F257" s="5"/>
      <c r="G257" s="25"/>
      <c r="H257" s="25"/>
      <c r="I257" s="25"/>
      <c r="J257" s="25"/>
      <c r="K257" s="25"/>
      <c r="L257" s="25"/>
      <c r="M257" s="28"/>
      <c r="N257" s="9"/>
      <c r="O257" s="5"/>
      <c r="P257" s="5"/>
      <c r="Q257" s="5"/>
      <c r="R257" s="5"/>
    </row>
    <row r="258" spans="6:18" x14ac:dyDescent="0.3">
      <c r="F258" s="5"/>
      <c r="G258" s="28"/>
      <c r="H258" s="28"/>
      <c r="I258" s="28"/>
      <c r="J258" s="28"/>
      <c r="K258" s="28"/>
      <c r="L258" s="28"/>
      <c r="M258" s="28"/>
      <c r="N258" s="5"/>
      <c r="O258" s="5"/>
      <c r="P258" s="5"/>
      <c r="Q258" s="5"/>
      <c r="R258" s="5"/>
    </row>
    <row r="259" spans="6:18" x14ac:dyDescent="0.3">
      <c r="F259" s="5"/>
      <c r="G259" s="28"/>
      <c r="H259" s="28"/>
      <c r="I259" s="28"/>
      <c r="J259" s="28"/>
      <c r="K259" s="28"/>
      <c r="L259" s="28"/>
      <c r="M259" s="28"/>
      <c r="N259" s="5"/>
      <c r="O259" s="5"/>
      <c r="P259" s="5"/>
      <c r="Q259" s="5"/>
      <c r="R259" s="5"/>
    </row>
    <row r="260" spans="6:18" x14ac:dyDescent="0.3">
      <c r="F260" s="5"/>
      <c r="G260" s="28"/>
      <c r="H260" s="28"/>
      <c r="I260" s="28"/>
      <c r="J260" s="28"/>
      <c r="K260" s="28"/>
      <c r="L260" s="28"/>
      <c r="M260" s="28"/>
      <c r="N260" s="5"/>
      <c r="O260" s="5"/>
      <c r="P260" s="5"/>
      <c r="Q260" s="5"/>
      <c r="R260" s="5"/>
    </row>
    <row r="261" spans="6:18" x14ac:dyDescent="0.3">
      <c r="F261" s="5"/>
      <c r="G261" s="25"/>
      <c r="H261" s="25"/>
      <c r="I261" s="25"/>
      <c r="J261" s="25"/>
      <c r="K261" s="25"/>
      <c r="L261" s="25"/>
      <c r="M261" s="28"/>
      <c r="N261" s="5"/>
      <c r="O261" s="5"/>
      <c r="P261" s="5"/>
      <c r="Q261" s="5"/>
      <c r="R261" s="5"/>
    </row>
    <row r="262" spans="6:18" x14ac:dyDescent="0.3">
      <c r="F262" s="5"/>
      <c r="G262" s="25"/>
      <c r="H262" s="25"/>
      <c r="I262" s="25"/>
      <c r="J262" s="25"/>
      <c r="K262" s="25"/>
      <c r="L262" s="25"/>
      <c r="M262" s="28"/>
      <c r="N262" s="5"/>
      <c r="O262" s="5"/>
      <c r="P262" s="5"/>
      <c r="Q262" s="5"/>
      <c r="R262" s="5"/>
    </row>
    <row r="263" spans="6:18" x14ac:dyDescent="0.3">
      <c r="F263" s="5"/>
      <c r="G263" s="25"/>
      <c r="H263" s="25"/>
      <c r="I263" s="25"/>
      <c r="J263" s="25"/>
      <c r="K263" s="25"/>
      <c r="L263" s="25"/>
      <c r="M263" s="28"/>
      <c r="N263" s="5"/>
      <c r="O263" s="5"/>
      <c r="P263" s="5"/>
      <c r="Q263" s="5"/>
      <c r="R263" s="5"/>
    </row>
    <row r="264" spans="6:18" x14ac:dyDescent="0.3">
      <c r="F264" s="5"/>
      <c r="G264" s="25"/>
      <c r="H264" s="25"/>
      <c r="I264" s="25"/>
      <c r="J264" s="25"/>
      <c r="K264" s="25"/>
      <c r="L264" s="25"/>
      <c r="M264" s="28"/>
      <c r="N264" s="5"/>
      <c r="O264" s="5"/>
      <c r="P264" s="5"/>
      <c r="Q264" s="5"/>
      <c r="R264" s="5"/>
    </row>
    <row r="265" spans="6:18" x14ac:dyDescent="0.3">
      <c r="F265" s="5"/>
      <c r="G265" s="25"/>
      <c r="H265" s="25"/>
      <c r="I265" s="25"/>
      <c r="J265" s="25"/>
      <c r="K265" s="25"/>
      <c r="L265" s="25"/>
      <c r="M265" s="28"/>
      <c r="N265" s="5"/>
      <c r="O265" s="5"/>
      <c r="P265" s="5"/>
      <c r="Q265" s="5"/>
      <c r="R265" s="5"/>
    </row>
    <row r="266" spans="6:18" x14ac:dyDescent="0.3">
      <c r="F266" s="5"/>
      <c r="G266" s="25"/>
      <c r="H266" s="25"/>
      <c r="I266" s="25"/>
      <c r="J266" s="25"/>
      <c r="K266" s="25"/>
      <c r="L266" s="25"/>
      <c r="M266" s="28"/>
      <c r="N266" s="5"/>
      <c r="O266" s="5"/>
      <c r="P266" s="5"/>
      <c r="Q266" s="5"/>
      <c r="R266" s="5"/>
    </row>
    <row r="267" spans="6:18" x14ac:dyDescent="0.3">
      <c r="F267" s="5"/>
      <c r="G267" s="28"/>
      <c r="H267" s="28"/>
      <c r="I267" s="28"/>
      <c r="J267" s="28"/>
      <c r="K267" s="28"/>
      <c r="L267" s="28"/>
      <c r="M267" s="28"/>
      <c r="N267" s="5"/>
      <c r="O267" s="5"/>
      <c r="P267" s="5"/>
      <c r="Q267" s="5"/>
      <c r="R267" s="5"/>
    </row>
    <row r="268" spans="6:18" x14ac:dyDescent="0.3">
      <c r="F268" s="5"/>
      <c r="G268" s="28"/>
      <c r="H268" s="28"/>
      <c r="I268" s="28"/>
      <c r="J268" s="28"/>
      <c r="K268" s="28"/>
      <c r="L268" s="28"/>
      <c r="M268" s="28"/>
      <c r="N268" s="5"/>
      <c r="O268" s="5"/>
      <c r="P268" s="5"/>
      <c r="Q268" s="5"/>
      <c r="R268" s="5"/>
    </row>
    <row r="269" spans="6:18" x14ac:dyDescent="0.3">
      <c r="F269" s="5"/>
      <c r="G269" s="28"/>
      <c r="H269" s="28"/>
      <c r="I269" s="28"/>
      <c r="J269" s="28"/>
      <c r="K269" s="28"/>
      <c r="L269" s="28"/>
      <c r="M269" s="28"/>
      <c r="N269" s="5"/>
      <c r="O269" s="5"/>
      <c r="P269" s="5"/>
      <c r="Q269" s="5"/>
      <c r="R269" s="5"/>
    </row>
    <row r="270" spans="6:18" x14ac:dyDescent="0.3">
      <c r="F270" s="5"/>
      <c r="G270" s="28"/>
      <c r="H270" s="28"/>
      <c r="I270" s="28"/>
      <c r="J270" s="28"/>
      <c r="K270" s="28"/>
      <c r="L270" s="28"/>
      <c r="M270" s="28"/>
      <c r="N270" s="5"/>
      <c r="O270" s="5"/>
      <c r="P270" s="5"/>
      <c r="Q270" s="5"/>
      <c r="R270" s="5"/>
    </row>
    <row r="271" spans="6:18" x14ac:dyDescent="0.3">
      <c r="F271" s="5"/>
      <c r="G271" s="28"/>
      <c r="H271" s="28"/>
      <c r="I271" s="28"/>
      <c r="J271" s="28"/>
      <c r="K271" s="28"/>
      <c r="L271" s="28"/>
      <c r="M271" s="28"/>
      <c r="N271" s="5"/>
      <c r="O271" s="5"/>
      <c r="P271" s="5"/>
      <c r="Q271" s="5"/>
      <c r="R271" s="5"/>
    </row>
    <row r="272" spans="6:18" x14ac:dyDescent="0.3">
      <c r="F272" s="5"/>
      <c r="G272" s="28"/>
      <c r="H272" s="28"/>
      <c r="I272" s="28"/>
      <c r="J272" s="28"/>
      <c r="K272" s="28"/>
      <c r="L272" s="28"/>
      <c r="M272" s="28"/>
      <c r="N272" s="5"/>
      <c r="O272" s="5"/>
      <c r="P272" s="5"/>
      <c r="Q272" s="5"/>
      <c r="R272" s="5"/>
    </row>
    <row r="273" spans="6:18" x14ac:dyDescent="0.3">
      <c r="F273" s="5"/>
      <c r="G273" s="28"/>
      <c r="H273" s="28"/>
      <c r="I273" s="28"/>
      <c r="J273" s="28"/>
      <c r="K273" s="28"/>
      <c r="L273" s="28"/>
      <c r="M273" s="28"/>
      <c r="N273" s="5"/>
      <c r="O273" s="5"/>
      <c r="P273" s="5"/>
      <c r="Q273" s="5"/>
      <c r="R273" s="5"/>
    </row>
    <row r="274" spans="6:18" x14ac:dyDescent="0.3">
      <c r="F274" s="5"/>
      <c r="G274" s="28"/>
      <c r="H274" s="28"/>
      <c r="I274" s="28"/>
      <c r="J274" s="28"/>
      <c r="K274" s="28"/>
      <c r="L274" s="28"/>
      <c r="M274" s="28"/>
      <c r="N274" s="5"/>
      <c r="O274" s="5"/>
      <c r="P274" s="5"/>
      <c r="Q274" s="5"/>
      <c r="R274" s="5"/>
    </row>
    <row r="275" spans="6:18" x14ac:dyDescent="0.3">
      <c r="F275" s="5"/>
      <c r="G275" s="28"/>
      <c r="H275" s="28"/>
      <c r="I275" s="28"/>
      <c r="J275" s="28"/>
      <c r="K275" s="28"/>
      <c r="L275" s="28"/>
      <c r="M275" s="28"/>
      <c r="N275" s="5"/>
      <c r="O275" s="5"/>
      <c r="P275" s="5"/>
      <c r="Q275" s="5"/>
      <c r="R275" s="5"/>
    </row>
    <row r="276" spans="6:18" x14ac:dyDescent="0.3">
      <c r="F276" s="5"/>
      <c r="G276" s="28"/>
      <c r="H276" s="28"/>
      <c r="I276" s="28"/>
      <c r="J276" s="28"/>
      <c r="K276" s="28"/>
      <c r="L276" s="28"/>
      <c r="M276" s="28"/>
      <c r="N276" s="5"/>
      <c r="O276" s="5"/>
      <c r="P276" s="5"/>
      <c r="Q276" s="5"/>
      <c r="R276" s="5"/>
    </row>
    <row r="277" spans="6:18" x14ac:dyDescent="0.3">
      <c r="F277" s="5"/>
      <c r="G277" s="28"/>
      <c r="H277" s="28"/>
      <c r="I277" s="28"/>
      <c r="J277" s="28"/>
      <c r="K277" s="28"/>
      <c r="L277" s="28"/>
      <c r="M277" s="28"/>
      <c r="N277" s="5"/>
      <c r="O277" s="5"/>
      <c r="P277" s="5"/>
      <c r="Q277" s="5"/>
      <c r="R277" s="5"/>
    </row>
    <row r="278" spans="6:18" x14ac:dyDescent="0.3">
      <c r="F278" s="5"/>
      <c r="G278" s="28"/>
      <c r="H278" s="28"/>
      <c r="I278" s="28"/>
      <c r="J278" s="28"/>
      <c r="K278" s="28"/>
      <c r="L278" s="28"/>
      <c r="M278" s="28"/>
      <c r="N278" s="5"/>
      <c r="O278" s="5"/>
      <c r="P278" s="5"/>
      <c r="Q278" s="5"/>
      <c r="R278" s="5"/>
    </row>
    <row r="279" spans="6:18" x14ac:dyDescent="0.3">
      <c r="F279" s="5"/>
      <c r="G279" s="28"/>
      <c r="H279" s="28"/>
      <c r="I279" s="28"/>
      <c r="J279" s="28"/>
      <c r="K279" s="28"/>
      <c r="L279" s="28"/>
      <c r="M279" s="28"/>
      <c r="N279" s="5"/>
      <c r="O279" s="5"/>
      <c r="P279" s="5"/>
      <c r="Q279" s="5"/>
      <c r="R279" s="5"/>
    </row>
    <row r="280" spans="6:18" x14ac:dyDescent="0.3">
      <c r="F280" s="5"/>
      <c r="G280" s="28"/>
      <c r="H280" s="28"/>
      <c r="I280" s="28"/>
      <c r="J280" s="28"/>
      <c r="K280" s="28"/>
      <c r="L280" s="28"/>
      <c r="M280" s="28"/>
      <c r="N280" s="5"/>
      <c r="O280" s="5"/>
      <c r="P280" s="5"/>
      <c r="Q280" s="5"/>
      <c r="R280" s="5"/>
    </row>
    <row r="281" spans="6:18" x14ac:dyDescent="0.3">
      <c r="F281" s="5"/>
      <c r="G281" s="28"/>
      <c r="H281" s="28"/>
      <c r="I281" s="28"/>
      <c r="J281" s="28"/>
      <c r="K281" s="28"/>
      <c r="L281" s="28"/>
      <c r="M281" s="28"/>
      <c r="N281" s="5"/>
      <c r="O281" s="5"/>
      <c r="P281" s="5"/>
      <c r="Q281" s="5"/>
      <c r="R281" s="5"/>
    </row>
    <row r="282" spans="6:18" x14ac:dyDescent="0.3">
      <c r="F282" s="5"/>
      <c r="G282" s="28"/>
      <c r="H282" s="28"/>
      <c r="I282" s="28"/>
      <c r="J282" s="28"/>
      <c r="K282" s="28"/>
      <c r="L282" s="28"/>
      <c r="M282" s="28"/>
      <c r="N282" s="5"/>
      <c r="O282" s="5"/>
      <c r="P282" s="5"/>
      <c r="Q282" s="5"/>
      <c r="R282" s="5"/>
    </row>
    <row r="283" spans="6:18" x14ac:dyDescent="0.3">
      <c r="F283" s="5"/>
      <c r="G283" s="5"/>
      <c r="H283" s="5"/>
      <c r="I283" s="5"/>
      <c r="J283" s="5"/>
      <c r="K283" s="5"/>
      <c r="L283" s="5"/>
      <c r="M283" s="5"/>
      <c r="N283" s="5"/>
      <c r="O283" s="5"/>
      <c r="P283" s="5"/>
      <c r="Q283" s="5"/>
      <c r="R283" s="5"/>
    </row>
    <row r="284" spans="6:18" x14ac:dyDescent="0.3">
      <c r="F284" s="5"/>
      <c r="G284" s="5"/>
      <c r="H284" s="5"/>
      <c r="I284" s="5"/>
      <c r="J284" s="5"/>
      <c r="K284" s="5"/>
      <c r="L284" s="5"/>
      <c r="M284" s="5"/>
      <c r="N284" s="5"/>
      <c r="O284" s="5"/>
      <c r="P284" s="5"/>
      <c r="Q284" s="5"/>
      <c r="R284" s="5"/>
    </row>
    <row r="285" spans="6:18" x14ac:dyDescent="0.3">
      <c r="F285" s="5"/>
      <c r="G285" s="5"/>
      <c r="H285" s="5"/>
      <c r="I285" s="5"/>
      <c r="J285" s="5"/>
      <c r="K285" s="5"/>
      <c r="L285" s="5"/>
      <c r="M285" s="5"/>
      <c r="N285" s="5"/>
      <c r="O285" s="5"/>
      <c r="P285" s="5"/>
      <c r="Q285" s="5"/>
      <c r="R285" s="5"/>
    </row>
    <row r="286" spans="6:18" x14ac:dyDescent="0.3">
      <c r="F286" s="5"/>
      <c r="G286" s="5"/>
      <c r="H286" s="5"/>
      <c r="I286" s="5"/>
      <c r="J286" s="5"/>
      <c r="K286" s="5"/>
      <c r="L286" s="5"/>
      <c r="M286" s="5"/>
      <c r="N286" s="5"/>
      <c r="O286" s="5"/>
      <c r="P286" s="5"/>
      <c r="Q286" s="5"/>
      <c r="R286" s="5"/>
    </row>
    <row r="287" spans="6:18" x14ac:dyDescent="0.3">
      <c r="F287" s="5"/>
      <c r="G287" s="5"/>
      <c r="H287" s="5"/>
      <c r="I287" s="5"/>
      <c r="J287" s="5"/>
      <c r="K287" s="5"/>
      <c r="L287" s="5"/>
      <c r="M287" s="5"/>
      <c r="N287" s="5"/>
      <c r="O287" s="5"/>
      <c r="P287" s="5"/>
      <c r="Q287" s="5"/>
      <c r="R287" s="5"/>
    </row>
    <row r="288" spans="6:18" x14ac:dyDescent="0.3">
      <c r="F288" s="5"/>
      <c r="G288" s="5"/>
      <c r="H288" s="5"/>
      <c r="I288" s="5"/>
      <c r="J288" s="5"/>
      <c r="K288" s="5"/>
      <c r="L288" s="5"/>
      <c r="M288" s="5"/>
      <c r="N288" s="5"/>
      <c r="O288" s="5"/>
      <c r="P288" s="5"/>
      <c r="Q288" s="5"/>
      <c r="R288" s="5"/>
    </row>
    <row r="289" spans="6:18" x14ac:dyDescent="0.3">
      <c r="F289" s="5"/>
      <c r="G289" s="5"/>
      <c r="H289" s="5"/>
      <c r="I289" s="5"/>
      <c r="J289" s="5"/>
      <c r="K289" s="5"/>
      <c r="L289" s="5"/>
      <c r="M289" s="5"/>
      <c r="N289" s="5"/>
      <c r="O289" s="5"/>
      <c r="P289" s="5"/>
      <c r="Q289" s="5"/>
      <c r="R289" s="5"/>
    </row>
    <row r="290" spans="6:18" x14ac:dyDescent="0.3">
      <c r="F290" s="5"/>
      <c r="G290" s="5"/>
      <c r="H290" s="5"/>
      <c r="I290" s="5"/>
      <c r="J290" s="5"/>
      <c r="K290" s="5"/>
      <c r="L290" s="5"/>
      <c r="M290" s="5"/>
      <c r="N290" s="5"/>
      <c r="O290" s="5"/>
      <c r="P290" s="5"/>
      <c r="Q290" s="5"/>
      <c r="R290" s="5"/>
    </row>
    <row r="291" spans="6:18" x14ac:dyDescent="0.3">
      <c r="F291" s="5"/>
      <c r="G291" s="5"/>
      <c r="H291" s="5"/>
      <c r="I291" s="5"/>
      <c r="J291" s="5"/>
      <c r="K291" s="5"/>
      <c r="L291" s="5"/>
      <c r="M291" s="5"/>
      <c r="N291" s="5"/>
      <c r="O291" s="5"/>
      <c r="P291" s="5"/>
      <c r="Q291" s="5"/>
      <c r="R291" s="5"/>
    </row>
    <row r="292" spans="6:18" x14ac:dyDescent="0.3">
      <c r="F292" s="5"/>
      <c r="G292" s="5"/>
      <c r="H292" s="5"/>
      <c r="I292" s="5"/>
      <c r="J292" s="5"/>
      <c r="K292" s="5"/>
      <c r="L292" s="5"/>
      <c r="M292" s="5"/>
      <c r="N292" s="5"/>
      <c r="O292" s="5"/>
      <c r="P292" s="5"/>
      <c r="Q292" s="5"/>
      <c r="R292" s="5"/>
    </row>
    <row r="293" spans="6:18" x14ac:dyDescent="0.3">
      <c r="F293" s="5"/>
      <c r="G293" s="5"/>
      <c r="H293" s="5"/>
      <c r="I293" s="5"/>
      <c r="J293" s="5"/>
      <c r="K293" s="5"/>
      <c r="L293" s="5"/>
      <c r="M293" s="5"/>
      <c r="N293" s="5"/>
      <c r="O293" s="5"/>
      <c r="P293" s="5"/>
      <c r="Q293" s="5"/>
      <c r="R293" s="5"/>
    </row>
    <row r="294" spans="6:18" x14ac:dyDescent="0.3">
      <c r="F294" s="5"/>
      <c r="G294" s="5"/>
      <c r="H294" s="5"/>
      <c r="I294" s="5"/>
      <c r="J294" s="5"/>
      <c r="K294" s="5"/>
      <c r="L294" s="5"/>
      <c r="M294" s="5"/>
      <c r="N294" s="5"/>
      <c r="O294" s="5"/>
      <c r="P294" s="5"/>
      <c r="Q294" s="5"/>
      <c r="R294" s="5"/>
    </row>
    <row r="295" spans="6:18" x14ac:dyDescent="0.3">
      <c r="F295" s="5"/>
      <c r="G295" s="5"/>
      <c r="H295" s="5"/>
      <c r="I295" s="5"/>
      <c r="J295" s="5"/>
      <c r="K295" s="5"/>
      <c r="L295" s="5"/>
      <c r="M295" s="5"/>
      <c r="N295" s="5"/>
      <c r="O295" s="5"/>
      <c r="P295" s="5"/>
      <c r="Q295" s="5"/>
      <c r="R295" s="5"/>
    </row>
    <row r="296" spans="6:18" x14ac:dyDescent="0.3">
      <c r="F296" s="5"/>
      <c r="G296" s="5"/>
      <c r="H296" s="5"/>
      <c r="I296" s="5"/>
      <c r="J296" s="5"/>
      <c r="K296" s="5"/>
      <c r="L296" s="5"/>
      <c r="M296" s="5"/>
      <c r="N296" s="5"/>
      <c r="O296" s="5"/>
      <c r="P296" s="5"/>
      <c r="Q296" s="5"/>
      <c r="R296" s="5"/>
    </row>
    <row r="297" spans="6:18" x14ac:dyDescent="0.3">
      <c r="F297" s="5"/>
      <c r="G297" s="5"/>
      <c r="H297" s="5"/>
      <c r="I297" s="5"/>
      <c r="J297" s="5"/>
      <c r="K297" s="5"/>
      <c r="L297" s="5"/>
      <c r="M297" s="5"/>
      <c r="N297" s="5"/>
      <c r="O297" s="5"/>
      <c r="P297" s="5"/>
      <c r="Q297" s="5"/>
      <c r="R297" s="5"/>
    </row>
    <row r="298" spans="6:18" x14ac:dyDescent="0.3">
      <c r="F298" s="5"/>
      <c r="G298" s="5"/>
      <c r="H298" s="5"/>
      <c r="I298" s="5"/>
      <c r="J298" s="5"/>
      <c r="K298" s="5"/>
      <c r="L298" s="5"/>
      <c r="M298" s="5"/>
      <c r="N298" s="5"/>
      <c r="O298" s="5"/>
      <c r="P298" s="5"/>
      <c r="Q298" s="5"/>
      <c r="R298" s="5"/>
    </row>
    <row r="299" spans="6:18" x14ac:dyDescent="0.3">
      <c r="F299" s="5"/>
      <c r="G299" s="5"/>
      <c r="H299" s="5"/>
      <c r="I299" s="5"/>
      <c r="J299" s="5"/>
      <c r="K299" s="5"/>
      <c r="L299" s="5"/>
      <c r="M299" s="5"/>
      <c r="N299" s="5"/>
      <c r="O299" s="5"/>
      <c r="P299" s="5"/>
      <c r="Q299" s="5"/>
      <c r="R299" s="5"/>
    </row>
    <row r="300" spans="6:18" x14ac:dyDescent="0.3">
      <c r="F300" s="5"/>
      <c r="G300" s="5"/>
      <c r="H300" s="5"/>
      <c r="I300" s="5"/>
      <c r="J300" s="5"/>
      <c r="K300" s="5"/>
      <c r="L300" s="5"/>
      <c r="M300" s="5"/>
      <c r="N300" s="5"/>
      <c r="O300" s="5"/>
      <c r="P300" s="5"/>
      <c r="Q300" s="5"/>
      <c r="R300" s="5"/>
    </row>
    <row r="301" spans="6:18" x14ac:dyDescent="0.3">
      <c r="F301" s="5"/>
      <c r="G301" s="5"/>
      <c r="H301" s="5"/>
      <c r="I301" s="5"/>
      <c r="J301" s="5"/>
      <c r="K301" s="5"/>
      <c r="L301" s="5"/>
      <c r="M301" s="5"/>
      <c r="N301" s="5"/>
      <c r="O301" s="5"/>
      <c r="P301" s="5"/>
      <c r="Q301" s="5"/>
      <c r="R301"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workbookViewId="0">
      <selection activeCell="I80" sqref="I80"/>
    </sheetView>
  </sheetViews>
  <sheetFormatPr defaultRowHeight="14.4" x14ac:dyDescent="0.3"/>
  <cols>
    <col min="1" max="1" width="14.6640625" customWidth="1"/>
    <col min="2" max="2" width="15.44140625" customWidth="1"/>
    <col min="3" max="3" width="13.6640625" customWidth="1"/>
    <col min="4" max="4" width="21.5546875" bestFit="1" customWidth="1"/>
    <col min="5" max="5" width="14.88671875" customWidth="1"/>
    <col min="6" max="6" width="16.33203125" customWidth="1"/>
    <col min="7" max="7" width="16" customWidth="1"/>
  </cols>
  <sheetData>
    <row r="1" spans="1:7" ht="21" x14ac:dyDescent="0.35">
      <c r="A1" s="19" t="s">
        <v>31</v>
      </c>
    </row>
    <row r="9" spans="1:7" s="3" customFormat="1" ht="26.25" x14ac:dyDescent="0.4">
      <c r="A9" s="35" t="s">
        <v>45</v>
      </c>
    </row>
    <row r="10" spans="1:7" ht="15" x14ac:dyDescent="0.25">
      <c r="A10" s="7" t="s">
        <v>20</v>
      </c>
      <c r="B10" s="7" t="s">
        <v>3</v>
      </c>
      <c r="C10" s="7" t="s">
        <v>1</v>
      </c>
      <c r="D10" s="7" t="s">
        <v>2</v>
      </c>
      <c r="E10" s="7" t="s">
        <v>7</v>
      </c>
      <c r="F10" s="7" t="s">
        <v>8</v>
      </c>
      <c r="G10" s="7"/>
    </row>
    <row r="11" spans="1:7" ht="15" x14ac:dyDescent="0.25">
      <c r="A11" s="1">
        <v>1.0000000000000001E-9</v>
      </c>
      <c r="B11">
        <v>1</v>
      </c>
      <c r="C11">
        <v>8.114204300852166E-3</v>
      </c>
      <c r="D11">
        <v>0.94551541776642534</v>
      </c>
      <c r="E11">
        <v>1.6336426308816474E-2</v>
      </c>
      <c r="F11">
        <v>1.6336426308816474E-2</v>
      </c>
    </row>
    <row r="12" spans="1:7" ht="15" x14ac:dyDescent="0.25">
      <c r="A12" s="1">
        <v>4.8E-9</v>
      </c>
      <c r="B12">
        <v>0.96019468040210831</v>
      </c>
      <c r="C12">
        <v>8.0514924699383698E-3</v>
      </c>
      <c r="D12">
        <v>0.90674112236426441</v>
      </c>
      <c r="E12">
        <v>1.5911678466728901E-2</v>
      </c>
      <c r="F12">
        <v>1.5911678466728901E-2</v>
      </c>
    </row>
    <row r="13" spans="1:7" ht="15" x14ac:dyDescent="0.25">
      <c r="A13" s="1">
        <v>9.3000000000000006E-9</v>
      </c>
      <c r="B13">
        <v>0.93633099017866328</v>
      </c>
      <c r="C13">
        <v>7.3523789927411581E-3</v>
      </c>
      <c r="D13">
        <v>0.88494152965061834</v>
      </c>
      <c r="E13">
        <v>1.4816263694014902E-2</v>
      </c>
      <c r="F13">
        <v>1.4816263694014902E-2</v>
      </c>
    </row>
    <row r="14" spans="1:7" ht="15" x14ac:dyDescent="0.25">
      <c r="A14" s="1">
        <v>2.1699999999999999E-8</v>
      </c>
      <c r="B14">
        <v>0.93919550525603557</v>
      </c>
      <c r="C14">
        <v>7.5766818690005998E-3</v>
      </c>
      <c r="D14">
        <v>0.88512810035171752</v>
      </c>
      <c r="E14">
        <v>3.4524811663676963E-2</v>
      </c>
      <c r="F14">
        <v>3.4524811663676963E-2</v>
      </c>
    </row>
    <row r="15" spans="1:7" ht="15" x14ac:dyDescent="0.25">
      <c r="A15" s="1">
        <v>4.4999999999999999E-8</v>
      </c>
      <c r="B15">
        <v>0.88884528260342699</v>
      </c>
      <c r="C15">
        <v>7.8790331902169053E-3</v>
      </c>
      <c r="D15">
        <v>0.83558300151676379</v>
      </c>
      <c r="E15">
        <v>1.514985460002986E-2</v>
      </c>
      <c r="F15">
        <v>1.514985460002986E-2</v>
      </c>
    </row>
    <row r="16" spans="1:7" ht="15" x14ac:dyDescent="0.25">
      <c r="A16" s="1">
        <v>1.1300000000000001E-7</v>
      </c>
      <c r="B16">
        <v>0.81074193690832907</v>
      </c>
      <c r="C16">
        <v>6.9615670376919157E-3</v>
      </c>
      <c r="D16">
        <v>0.76085562826372133</v>
      </c>
      <c r="E16">
        <v>1.3522590001208016E-2</v>
      </c>
      <c r="F16">
        <v>1.3522590001208016E-2</v>
      </c>
    </row>
    <row r="17" spans="1:6" ht="15" x14ac:dyDescent="0.25">
      <c r="A17" s="1">
        <v>3.3200000000000001E-7</v>
      </c>
      <c r="B17">
        <v>0.68300381474392136</v>
      </c>
      <c r="C17">
        <v>5.3390729587726457E-3</v>
      </c>
      <c r="D17">
        <v>0.63386842750852457</v>
      </c>
      <c r="E17">
        <v>1.105479897952393E-2</v>
      </c>
      <c r="F17">
        <v>1.105479897952393E-2</v>
      </c>
    </row>
    <row r="18" spans="1:6" ht="15" x14ac:dyDescent="0.25">
      <c r="A18" s="1">
        <v>3.3200000000000001E-7</v>
      </c>
      <c r="B18">
        <v>0.68253878334084594</v>
      </c>
      <c r="C18">
        <v>4.351312005862697E-3</v>
      </c>
      <c r="D18">
        <v>0.6324545446702049</v>
      </c>
      <c r="E18">
        <v>8.4573145594904666E-3</v>
      </c>
      <c r="F18">
        <v>8.4573145594904666E-3</v>
      </c>
    </row>
    <row r="19" spans="1:6" ht="15" x14ac:dyDescent="0.25">
      <c r="A19" s="1">
        <v>5.5499999999999998E-7</v>
      </c>
      <c r="B19">
        <v>0.54334683561506369</v>
      </c>
      <c r="C19">
        <v>3.3248655309546299E-3</v>
      </c>
      <c r="D19">
        <v>0.49495013167554447</v>
      </c>
      <c r="E19">
        <v>6.6359886727744115E-3</v>
      </c>
      <c r="F19">
        <v>6.6359886727744115E-3</v>
      </c>
    </row>
    <row r="20" spans="1:6" ht="15" x14ac:dyDescent="0.25">
      <c r="A20" s="1">
        <v>1.156E-6</v>
      </c>
      <c r="B20">
        <v>0.34322939633581134</v>
      </c>
      <c r="C20">
        <v>2.3564615806187707E-3</v>
      </c>
      <c r="D20">
        <v>0.29596300065020992</v>
      </c>
      <c r="E20">
        <v>4.1107488426931453E-3</v>
      </c>
      <c r="F20">
        <v>4.1107488426931453E-3</v>
      </c>
    </row>
    <row r="21" spans="1:6" ht="15" x14ac:dyDescent="0.25">
      <c r="A21" s="1">
        <v>2.5170000000000002E-6</v>
      </c>
      <c r="B21">
        <v>0.13352093586188746</v>
      </c>
      <c r="C21">
        <v>1.1170235339822221E-3</v>
      </c>
      <c r="D21">
        <v>8.6840155829609147E-2</v>
      </c>
      <c r="E21">
        <v>1.2918368575894036E-3</v>
      </c>
      <c r="F21">
        <v>1.2918368575894036E-3</v>
      </c>
    </row>
    <row r="22" spans="1:6" ht="15" x14ac:dyDescent="0.25">
      <c r="A22" s="1">
        <v>4.5600000000000004E-6</v>
      </c>
      <c r="B22">
        <v>6.7701982733303065E-2</v>
      </c>
      <c r="C22">
        <v>6.7717797921964748E-4</v>
      </c>
      <c r="D22">
        <v>2.6576384012088401E-2</v>
      </c>
      <c r="E22">
        <v>4.3174282393788519E-4</v>
      </c>
      <c r="F22">
        <v>4.3174282393788519E-4</v>
      </c>
    </row>
    <row r="23" spans="1:6" ht="15" x14ac:dyDescent="0.25">
      <c r="A23" s="1">
        <v>4.5600000000000004E-6</v>
      </c>
      <c r="B23">
        <v>6.7724754250998206E-2</v>
      </c>
      <c r="C23">
        <v>5.5134424582027391E-4</v>
      </c>
      <c r="D23">
        <v>2.6558620360248239E-2</v>
      </c>
      <c r="E23">
        <v>3.3654272089353454E-4</v>
      </c>
      <c r="F23">
        <v>3.3654272089353454E-4</v>
      </c>
    </row>
    <row r="24" spans="1:6" ht="15" x14ac:dyDescent="0.25">
      <c r="A24" s="1">
        <v>1.2660000000000001E-5</v>
      </c>
      <c r="B24">
        <v>3.0876319031923231E-2</v>
      </c>
      <c r="C24">
        <v>3.3553529854066168E-4</v>
      </c>
      <c r="D24">
        <v>3.5979980470311339E-4</v>
      </c>
      <c r="E24">
        <v>5.5721512043926762E-6</v>
      </c>
      <c r="F24">
        <v>5.5721512043926762E-6</v>
      </c>
    </row>
    <row r="25" spans="1:6" ht="15" x14ac:dyDescent="0.25">
      <c r="A25" s="1">
        <v>1.2660000000000001E-5</v>
      </c>
      <c r="B25">
        <v>3.0805045615319437E-2</v>
      </c>
      <c r="C25">
        <v>2.2265030139612287E-4</v>
      </c>
      <c r="D25">
        <v>3.5981093154455933E-4</v>
      </c>
      <c r="E25">
        <v>3.5983315330313079E-6</v>
      </c>
      <c r="F25">
        <v>3.5983315330313079E-6</v>
      </c>
    </row>
    <row r="26" spans="1:6" ht="15" x14ac:dyDescent="0.25">
      <c r="A26" s="1">
        <v>7.4999999999999993E-5</v>
      </c>
      <c r="B26">
        <v>2.5968091980784315E-3</v>
      </c>
      <c r="C26">
        <v>1.0260188346149428E-4</v>
      </c>
      <c r="D26">
        <v>3.7444091179555506E-5</v>
      </c>
      <c r="E26">
        <v>2.031630225758122E-6</v>
      </c>
      <c r="F26">
        <v>2.031630225758122E-6</v>
      </c>
    </row>
    <row r="27" spans="1:6" ht="15" x14ac:dyDescent="0.25">
      <c r="A27" s="1">
        <v>7.4999999999999993E-5</v>
      </c>
      <c r="B27">
        <v>2.5968091980784315E-3</v>
      </c>
      <c r="C27" s="1">
        <v>1.4013510060909961E-4</v>
      </c>
      <c r="D27">
        <v>3.7435051983389615E-5</v>
      </c>
      <c r="E27">
        <v>2.9192125640988803E-6</v>
      </c>
      <c r="F27">
        <v>2.9192125640988803E-6</v>
      </c>
    </row>
    <row r="28" spans="1:6" ht="15" x14ac:dyDescent="0.25">
      <c r="A28" s="1">
        <v>1.35E-4</v>
      </c>
      <c r="B28">
        <v>5.3327029591967241E-4</v>
      </c>
      <c r="C28">
        <v>4.0458617736513077E-5</v>
      </c>
      <c r="D28">
        <v>4.6500000000000004E-6</v>
      </c>
      <c r="E28">
        <v>2.8595658431095819E-6</v>
      </c>
      <c r="F28">
        <v>2.7147793383302315E-6</v>
      </c>
    </row>
    <row r="29" spans="1:6" ht="15" x14ac:dyDescent="0.25">
      <c r="A29" s="1">
        <v>1.45E-4</v>
      </c>
      <c r="B29">
        <v>4.2461978408675282E-4</v>
      </c>
      <c r="C29">
        <v>3.6839487536837925E-5</v>
      </c>
      <c r="D29">
        <v>4.1569977783312106E-6</v>
      </c>
      <c r="E29">
        <v>2.6166542539648978E-6</v>
      </c>
      <c r="F29">
        <v>2.4642156402973412E-6</v>
      </c>
    </row>
    <row r="30" spans="1:6" ht="15" x14ac:dyDescent="0.25">
      <c r="A30" s="1">
        <v>1.7000000000000001E-4</v>
      </c>
      <c r="B30">
        <v>2.6825375480186666E-4</v>
      </c>
      <c r="C30">
        <v>2.0954920262882086E-5</v>
      </c>
      <c r="D30">
        <v>-1.2408713963660557E-6</v>
      </c>
      <c r="E30">
        <v>1.5600000000000001E-6</v>
      </c>
      <c r="F30">
        <v>1.4899999999999999E-6</v>
      </c>
    </row>
    <row r="31" spans="1:6" x14ac:dyDescent="0.3">
      <c r="A31" s="1">
        <v>2.0000000000000001E-4</v>
      </c>
      <c r="B31">
        <v>1.9699061137082573E-4</v>
      </c>
      <c r="C31">
        <v>1.5878422401945493E-5</v>
      </c>
      <c r="D31">
        <v>2.5583203891864589E-6</v>
      </c>
      <c r="E31">
        <v>1.1255862687270594E-6</v>
      </c>
      <c r="F31">
        <v>1.0630542579995275E-6</v>
      </c>
    </row>
    <row r="32" spans="1:6" x14ac:dyDescent="0.3">
      <c r="A32" s="1">
        <v>2.2499999999999999E-4</v>
      </c>
      <c r="B32">
        <v>1.6490465790403667E-4</v>
      </c>
      <c r="C32">
        <v>1.4752761887042344E-5</v>
      </c>
      <c r="D32">
        <v>9.0981907286250337E-7</v>
      </c>
      <c r="E32">
        <v>1.0467232281872691E-6</v>
      </c>
      <c r="F32">
        <v>9.8681465731468983E-7</v>
      </c>
    </row>
    <row r="33" spans="1:7" x14ac:dyDescent="0.3">
      <c r="A33" s="1">
        <v>4.0000000000000002E-4</v>
      </c>
      <c r="B33">
        <v>1.3119248532218131E-4</v>
      </c>
      <c r="C33">
        <v>1.1643497189559067E-5</v>
      </c>
      <c r="D33">
        <v>2.4934772479649955E-6</v>
      </c>
      <c r="E33">
        <v>8.2847604966811982E-7</v>
      </c>
      <c r="F33">
        <v>7.7641914621832432E-7</v>
      </c>
    </row>
    <row r="34" spans="1:7" x14ac:dyDescent="0.3">
      <c r="A34" s="1">
        <v>5.9999999999999995E-4</v>
      </c>
      <c r="B34">
        <v>7.1822270099237279E-5</v>
      </c>
      <c r="C34">
        <v>7.0098013078403287E-6</v>
      </c>
      <c r="D34">
        <v>5.1891310745300574E-7</v>
      </c>
      <c r="E34">
        <v>4.9900612656204532E-7</v>
      </c>
      <c r="F34">
        <v>4.6725086399074967E-7</v>
      </c>
    </row>
    <row r="35" spans="1:7" x14ac:dyDescent="0.3">
      <c r="A35" s="1">
        <v>7.5000000000000002E-4</v>
      </c>
      <c r="B35">
        <v>7.7039709279248919E-5</v>
      </c>
      <c r="C35">
        <v>6.6067204072031047E-6</v>
      </c>
      <c r="D35">
        <v>2.3524025982575539E-7</v>
      </c>
      <c r="E35">
        <v>4.6764382131788915E-7</v>
      </c>
      <c r="F35">
        <v>4.4306738949902365E-7</v>
      </c>
    </row>
    <row r="36" spans="1:7" x14ac:dyDescent="0.3">
      <c r="A36" s="1">
        <v>1.0499999999999999E-3</v>
      </c>
      <c r="B36">
        <v>6.2413205262934349E-5</v>
      </c>
      <c r="C36">
        <v>7.6255917566221758E-6</v>
      </c>
      <c r="D36">
        <v>5.7819764740551138E-7</v>
      </c>
      <c r="E36">
        <v>5.4745557110796476E-7</v>
      </c>
      <c r="F36">
        <v>5.0334302332958667E-7</v>
      </c>
    </row>
    <row r="37" spans="1:7" s="3" customFormat="1" ht="25.8" x14ac:dyDescent="0.5">
      <c r="A37" s="35" t="s">
        <v>46</v>
      </c>
    </row>
    <row r="38" spans="1:7" x14ac:dyDescent="0.3">
      <c r="A38" s="1">
        <v>1.0000000000000001E-9</v>
      </c>
      <c r="B38">
        <v>1</v>
      </c>
      <c r="C38">
        <v>1.284040926359699E-2</v>
      </c>
      <c r="D38">
        <v>0.94276343156499032</v>
      </c>
      <c r="E38">
        <v>8.9196563132162648E-2</v>
      </c>
      <c r="F38">
        <v>8.9196563132162648E-2</v>
      </c>
    </row>
    <row r="39" spans="1:7" x14ac:dyDescent="0.3">
      <c r="A39" s="1">
        <v>1.1300000000000001E-7</v>
      </c>
      <c r="B39">
        <v>0.8870438566333273</v>
      </c>
      <c r="C39">
        <v>1.6261162635415684E-2</v>
      </c>
      <c r="D39">
        <v>0.83458917731767879</v>
      </c>
      <c r="E39">
        <v>3.2881324819815025E-2</v>
      </c>
      <c r="F39">
        <v>3.2881324819815025E-2</v>
      </c>
    </row>
    <row r="40" spans="1:7" x14ac:dyDescent="0.3">
      <c r="A40" s="1">
        <v>1.156E-6</v>
      </c>
      <c r="B40">
        <v>0.37863384691423257</v>
      </c>
      <c r="C40">
        <v>7.1439955897066032E-3</v>
      </c>
      <c r="D40">
        <v>0.32966370823983676</v>
      </c>
      <c r="E40">
        <v>1.2699746271862676E-2</v>
      </c>
      <c r="F40">
        <v>1.2699746271862676E-2</v>
      </c>
    </row>
    <row r="41" spans="1:7" x14ac:dyDescent="0.3">
      <c r="A41" s="1">
        <v>2.52E-6</v>
      </c>
      <c r="B41">
        <v>0.13001869702324428</v>
      </c>
      <c r="C41">
        <v>2.7325195618264162E-3</v>
      </c>
      <c r="D41">
        <v>8.0419652629350802E-2</v>
      </c>
      <c r="E41">
        <v>2.6078114569056364E-3</v>
      </c>
      <c r="F41">
        <v>2.6078114569056364E-3</v>
      </c>
    </row>
    <row r="42" spans="1:7" x14ac:dyDescent="0.3">
      <c r="A42" s="1">
        <v>2.52E-6</v>
      </c>
      <c r="B42">
        <v>0.13013424256619952</v>
      </c>
      <c r="C42">
        <v>1.6857155369166385E-3</v>
      </c>
      <c r="D42">
        <v>8.0377142406668808E-2</v>
      </c>
      <c r="E42">
        <v>1.8349419121276181E-3</v>
      </c>
      <c r="F42">
        <v>1.8349419121276181E-3</v>
      </c>
    </row>
    <row r="43" spans="1:7" x14ac:dyDescent="0.3">
      <c r="A43" s="1">
        <v>1.2660000000000001E-5</v>
      </c>
      <c r="B43">
        <v>3.7485338069723359E-2</v>
      </c>
      <c r="C43">
        <v>6.2240565798044891E-4</v>
      </c>
      <c r="D43">
        <v>5.5384701421161376E-3</v>
      </c>
      <c r="E43">
        <v>1.3095968109802029E-4</v>
      </c>
      <c r="F43">
        <v>1.3095968109802029E-4</v>
      </c>
    </row>
    <row r="44" spans="1:7" x14ac:dyDescent="0.3">
      <c r="A44" s="1">
        <v>1.2660000000000001E-5</v>
      </c>
      <c r="B44" s="5">
        <v>3.7537640315079231E-2</v>
      </c>
      <c r="C44" s="5">
        <v>6.6261599463590356E-4</v>
      </c>
      <c r="D44" s="5">
        <v>5.5423378424119714E-3</v>
      </c>
      <c r="E44" s="5">
        <v>1.4258301034311599E-4</v>
      </c>
      <c r="F44" s="5">
        <v>1.4258301034311599E-4</v>
      </c>
      <c r="G44" s="5"/>
    </row>
    <row r="45" spans="1:7" x14ac:dyDescent="0.3">
      <c r="A45" s="1">
        <v>7.4999999999999993E-5</v>
      </c>
      <c r="B45" s="5">
        <v>2.9538203196115905E-3</v>
      </c>
      <c r="C45" s="5">
        <v>1.2960915718278229E-4</v>
      </c>
      <c r="D45" s="5">
        <v>2.6493955476909742E-4</v>
      </c>
      <c r="E45" s="5">
        <v>1.6822896929180605E-5</v>
      </c>
      <c r="F45" s="5">
        <v>1.6822896929180605E-5</v>
      </c>
      <c r="G45" s="5"/>
    </row>
    <row r="46" spans="1:7" x14ac:dyDescent="0.3">
      <c r="A46" s="1">
        <v>7.4999999999999993E-5</v>
      </c>
      <c r="B46" s="5">
        <v>2.96E-3</v>
      </c>
      <c r="C46" s="5">
        <v>1.1188198871154214E-4</v>
      </c>
      <c r="D46" s="5">
        <v>2.6499999999999999E-4</v>
      </c>
      <c r="E46" s="5">
        <v>1.7352525025964764E-4</v>
      </c>
      <c r="F46" s="5">
        <v>1.6937561985922101E-4</v>
      </c>
      <c r="G46" s="5"/>
    </row>
    <row r="47" spans="1:7" x14ac:dyDescent="0.3">
      <c r="A47" s="1">
        <v>1.6000000000000001E-4</v>
      </c>
      <c r="B47" s="5">
        <v>3.4686004582317565E-4</v>
      </c>
      <c r="C47" s="5">
        <v>2.2264090949831429E-5</v>
      </c>
      <c r="D47" s="5">
        <v>9.9004607583380773E-5</v>
      </c>
      <c r="E47" s="5">
        <v>3.5067166615599499E-5</v>
      </c>
      <c r="F47" s="5">
        <v>3.3508911345579214E-5</v>
      </c>
      <c r="G47" s="5"/>
    </row>
    <row r="48" spans="1:7" x14ac:dyDescent="0.3">
      <c r="A48" s="1">
        <v>8.0000000000000004E-4</v>
      </c>
      <c r="B48" s="5">
        <v>6.9095538197083147E-5</v>
      </c>
      <c r="C48" s="5">
        <v>5.6995416533352459E-6</v>
      </c>
      <c r="D48" s="5">
        <v>1.1623330804102075E-5</v>
      </c>
      <c r="E48" s="5">
        <v>9.022696500489217E-6</v>
      </c>
      <c r="F48" s="5">
        <v>8.5330368929244262E-6</v>
      </c>
      <c r="G48" s="5"/>
    </row>
    <row r="49" spans="1:11" x14ac:dyDescent="0.3">
      <c r="A49" s="1">
        <v>1.9E-3</v>
      </c>
      <c r="B49" s="5">
        <v>4.0336043771125323E-5</v>
      </c>
      <c r="C49" s="5">
        <v>3.7293186406701935E-6</v>
      </c>
      <c r="D49" s="5">
        <v>5.8520899445646315E-6</v>
      </c>
      <c r="E49" s="5">
        <v>5.9216036358947733E-6</v>
      </c>
      <c r="F49" s="5">
        <v>5.5670805404446251E-6</v>
      </c>
      <c r="G49" s="5"/>
    </row>
    <row r="50" spans="1:11" x14ac:dyDescent="0.3">
      <c r="A50" s="1">
        <v>2.0999999999999999E-3</v>
      </c>
      <c r="B50" s="5">
        <v>3.5570827005883236E-5</v>
      </c>
      <c r="C50" s="5">
        <v>4.135268310973758E-6</v>
      </c>
      <c r="D50" s="5">
        <v>-3.6947271165882445E-6</v>
      </c>
      <c r="E50" s="5">
        <v>7.0199999999999997E-6</v>
      </c>
      <c r="F50" s="5">
        <v>6.55E-6</v>
      </c>
      <c r="G50" s="5"/>
    </row>
    <row r="51" spans="1:11" x14ac:dyDescent="0.3">
      <c r="A51" s="1">
        <v>7.4999999999999997E-3</v>
      </c>
      <c r="B51" s="5">
        <v>1.3763642131086251E-5</v>
      </c>
      <c r="C51" s="5">
        <v>1.3833277596606895E-6</v>
      </c>
      <c r="D51" s="5">
        <v>6.4378564987058927E-7</v>
      </c>
      <c r="E51" s="5">
        <v>2.1966011776825029E-6</v>
      </c>
      <c r="F51" s="5">
        <v>2.0654243991420761E-6</v>
      </c>
      <c r="G51" s="5"/>
    </row>
    <row r="52" spans="1:11" s="3" customFormat="1" ht="25.8" x14ac:dyDescent="0.5">
      <c r="A52" s="35" t="s">
        <v>47</v>
      </c>
    </row>
    <row r="53" spans="1:11" x14ac:dyDescent="0.3">
      <c r="A53">
        <v>1.0000000000000001E-9</v>
      </c>
      <c r="B53">
        <v>1</v>
      </c>
      <c r="C53">
        <v>1.5119467790312847E-2</v>
      </c>
      <c r="D53">
        <v>0.93895999831625043</v>
      </c>
      <c r="E53">
        <v>5.7947843781079714E-2</v>
      </c>
      <c r="F53">
        <v>5.7947843781079714E-2</v>
      </c>
    </row>
    <row r="54" spans="1:11" x14ac:dyDescent="0.3">
      <c r="A54" s="1">
        <v>2.5179999999999999E-6</v>
      </c>
      <c r="B54">
        <v>0.12956679997393045</v>
      </c>
      <c r="C54">
        <v>1.7953756859358805E-3</v>
      </c>
      <c r="D54">
        <v>7.8165929209236443E-2</v>
      </c>
      <c r="E54">
        <v>1.6698627608343097E-3</v>
      </c>
      <c r="F54">
        <v>1.6698627608343097E-3</v>
      </c>
    </row>
    <row r="55" spans="1:11" x14ac:dyDescent="0.3">
      <c r="A55">
        <v>2.5179999999999999E-6</v>
      </c>
      <c r="B55">
        <v>0.12962622098514912</v>
      </c>
      <c r="C55">
        <v>1.8215106468739421E-3</v>
      </c>
      <c r="D55">
        <v>7.8241379222445784E-2</v>
      </c>
      <c r="E55">
        <v>1.6502579420314986E-3</v>
      </c>
      <c r="F55">
        <v>1.6502579420314986E-3</v>
      </c>
    </row>
    <row r="56" spans="1:11" x14ac:dyDescent="0.3">
      <c r="A56">
        <v>1.2660000000000001E-5</v>
      </c>
      <c r="B56">
        <v>5.2867237739711068E-2</v>
      </c>
      <c r="C56">
        <v>5.9401865629654183E-4</v>
      </c>
      <c r="D56">
        <v>1.5280614069458917E-3</v>
      </c>
      <c r="E56">
        <v>2.4139688423871532E-5</v>
      </c>
      <c r="F56">
        <v>2.4139688423871532E-5</v>
      </c>
    </row>
    <row r="57" spans="1:11" x14ac:dyDescent="0.3">
      <c r="A57">
        <v>1.2660000000000001E-5</v>
      </c>
      <c r="B57">
        <v>5.2932384399254281E-2</v>
      </c>
      <c r="C57">
        <v>6.5506849219505302E-4</v>
      </c>
      <c r="D57">
        <v>1.5306450561591574E-3</v>
      </c>
      <c r="E57">
        <v>2.7775467389980466E-5</v>
      </c>
      <c r="F57">
        <v>2.7775467389980466E-5</v>
      </c>
    </row>
    <row r="58" spans="1:11" x14ac:dyDescent="0.3">
      <c r="A58">
        <v>1.6000000000000001E-4</v>
      </c>
      <c r="B58">
        <v>4.5129524298969043E-4</v>
      </c>
      <c r="C58">
        <v>1.6468657938108884E-5</v>
      </c>
      <c r="D58">
        <v>3.7930743131103007E-6</v>
      </c>
      <c r="E58">
        <v>1.9937861399216728E-7</v>
      </c>
      <c r="F58">
        <v>1.9937861399216728E-7</v>
      </c>
    </row>
    <row r="59" spans="1:11" x14ac:dyDescent="0.3">
      <c r="A59">
        <v>1.6000000000000001E-4</v>
      </c>
      <c r="B59" s="4">
        <v>4.5100000000000007E-4</v>
      </c>
      <c r="C59" s="1">
        <v>2.1839250420185648E-5</v>
      </c>
      <c r="D59">
        <v>3.7900000000000001E-6</v>
      </c>
      <c r="E59">
        <v>2.6707993691588386E-6</v>
      </c>
      <c r="F59">
        <v>2.6707993691588386E-6</v>
      </c>
    </row>
    <row r="60" spans="1:11" x14ac:dyDescent="0.3">
      <c r="A60" s="1">
        <v>0.01</v>
      </c>
      <c r="B60">
        <v>2.767281430345143E-6</v>
      </c>
      <c r="C60">
        <v>5.5345858119858991E-7</v>
      </c>
      <c r="D60" s="4">
        <v>-9.496707425071312E-8</v>
      </c>
      <c r="E60" s="30">
        <v>8.9299999999999999E-8</v>
      </c>
      <c r="F60" s="30">
        <v>7.98E-8</v>
      </c>
    </row>
    <row r="61" spans="1:11" x14ac:dyDescent="0.3">
      <c r="A61" s="4"/>
      <c r="G61" s="5"/>
      <c r="K61" s="5"/>
    </row>
    <row r="62" spans="1:11" s="29" customFormat="1" ht="25.8" x14ac:dyDescent="0.5">
      <c r="A62" s="35" t="s">
        <v>48</v>
      </c>
      <c r="G62" s="3"/>
    </row>
    <row r="63" spans="1:11" x14ac:dyDescent="0.3">
      <c r="A63">
        <v>1.0000000000000001E-9</v>
      </c>
      <c r="B63">
        <v>1</v>
      </c>
      <c r="C63">
        <v>1.0314895662766036E-2</v>
      </c>
      <c r="D63">
        <v>0.95846570807288378</v>
      </c>
      <c r="E63">
        <v>2.1932945566740698E-2</v>
      </c>
      <c r="F63">
        <v>2.1932945566740698E-2</v>
      </c>
      <c r="G63" s="5"/>
    </row>
    <row r="64" spans="1:11" x14ac:dyDescent="0.3">
      <c r="A64">
        <v>2.5185999999999999E-6</v>
      </c>
      <c r="B64">
        <v>0.11616704702104458</v>
      </c>
      <c r="C64">
        <v>1.5267131591027018E-3</v>
      </c>
      <c r="D64">
        <v>7.9567940800248302E-2</v>
      </c>
      <c r="E64">
        <v>2.1452190463406074E-3</v>
      </c>
      <c r="F64">
        <v>2.1452190463406074E-3</v>
      </c>
      <c r="G64" s="5"/>
    </row>
    <row r="65" spans="1:7" x14ac:dyDescent="0.3">
      <c r="A65">
        <v>2.5185999999999999E-6</v>
      </c>
      <c r="B65">
        <v>0.11609758421390116</v>
      </c>
      <c r="C65">
        <v>1.7850603436482082E-3</v>
      </c>
      <c r="D65">
        <v>7.9508218731993777E-2</v>
      </c>
      <c r="E65">
        <v>1.9190080340101309E-3</v>
      </c>
      <c r="F65">
        <v>1.9190080340101309E-3</v>
      </c>
      <c r="G65" s="5"/>
    </row>
    <row r="66" spans="1:7" x14ac:dyDescent="0.3">
      <c r="A66">
        <v>1.2660000000000001E-5</v>
      </c>
      <c r="B66">
        <v>2.8638701010357565E-2</v>
      </c>
      <c r="C66">
        <v>2.9467568360116558E-4</v>
      </c>
      <c r="D66">
        <v>1.1296744999543544E-3</v>
      </c>
      <c r="E66">
        <v>1.6425157455507931E-5</v>
      </c>
      <c r="F66">
        <v>1.6425157455507931E-5</v>
      </c>
      <c r="G66" s="5"/>
    </row>
    <row r="67" spans="1:7" x14ac:dyDescent="0.3">
      <c r="A67">
        <v>1.2660000000000001E-5</v>
      </c>
      <c r="B67">
        <v>2.8656248423889294E-2</v>
      </c>
      <c r="C67">
        <v>3.1089679781412245E-4</v>
      </c>
      <c r="D67">
        <v>1.1292496000513104E-3</v>
      </c>
      <c r="E67">
        <v>1.7518016025932162E-5</v>
      </c>
      <c r="F67">
        <v>1.7518016025932162E-5</v>
      </c>
      <c r="G67" s="5"/>
    </row>
    <row r="68" spans="1:7" x14ac:dyDescent="0.3">
      <c r="A68">
        <v>1.2E-4</v>
      </c>
      <c r="B68">
        <v>4.3313752135088564E-4</v>
      </c>
      <c r="C68">
        <v>3.4466356993703274E-5</v>
      </c>
      <c r="D68">
        <v>1.1141255709808327E-5</v>
      </c>
      <c r="E68">
        <v>1.2246074096283991E-6</v>
      </c>
      <c r="F68">
        <v>1.2246074096283991E-6</v>
      </c>
      <c r="G68" s="5"/>
    </row>
    <row r="69" spans="1:7" x14ac:dyDescent="0.3">
      <c r="A69">
        <v>1.2E-4</v>
      </c>
      <c r="B69" s="4">
        <v>4.3300000000000001E-4</v>
      </c>
      <c r="C69" s="1">
        <v>2.6165694906008232E-5</v>
      </c>
      <c r="D69">
        <v>1.11E-5</v>
      </c>
      <c r="E69">
        <v>1.0424565472714452E-5</v>
      </c>
      <c r="F69">
        <v>1.0024219597442277E-5</v>
      </c>
      <c r="G69" s="5"/>
    </row>
    <row r="70" spans="1:7" x14ac:dyDescent="0.3">
      <c r="A70">
        <v>0.05</v>
      </c>
      <c r="B70" s="4">
        <v>3.8893245431791972E-7</v>
      </c>
      <c r="C70" s="1">
        <v>9.1672646535363815E-8</v>
      </c>
      <c r="D70">
        <v>-3.3849865047342679E-8</v>
      </c>
      <c r="E70">
        <v>4.6000000000000002E-8</v>
      </c>
      <c r="F70">
        <v>4.0100000000000002E-8</v>
      </c>
      <c r="G70" s="5"/>
    </row>
    <row r="71" spans="1:7" s="3" customFormat="1" ht="25.8" x14ac:dyDescent="0.5">
      <c r="A71" s="35" t="s">
        <v>49</v>
      </c>
    </row>
    <row r="72" spans="1:7" x14ac:dyDescent="0.3">
      <c r="A72">
        <v>1.0000000000000001E-9</v>
      </c>
      <c r="B72">
        <v>1</v>
      </c>
      <c r="C72">
        <v>1.2108791558374014E-2</v>
      </c>
      <c r="D72">
        <v>0.91978808856162653</v>
      </c>
      <c r="E72">
        <v>1.9698522024246747E-2</v>
      </c>
      <c r="F72">
        <v>1.9698522024246747E-2</v>
      </c>
      <c r="G72" s="5"/>
    </row>
    <row r="73" spans="1:7" x14ac:dyDescent="0.3">
      <c r="A73">
        <v>2.5185000000000001E-6</v>
      </c>
      <c r="B73">
        <v>0.21577043130595372</v>
      </c>
      <c r="C73">
        <v>2.2469239059508786E-3</v>
      </c>
      <c r="D73">
        <v>0.13784830673352641</v>
      </c>
      <c r="E73">
        <v>2.2932216835051598E-3</v>
      </c>
      <c r="F73">
        <v>2.2932216835051598E-3</v>
      </c>
      <c r="G73" s="5"/>
    </row>
    <row r="74" spans="1:7" x14ac:dyDescent="0.3">
      <c r="A74">
        <v>2.5185000000000001E-6</v>
      </c>
      <c r="B74">
        <v>0.21581604905114182</v>
      </c>
      <c r="C74">
        <v>3.0604292875395242E-3</v>
      </c>
      <c r="D74">
        <v>0.13785404392235731</v>
      </c>
      <c r="E74">
        <v>3.1324813430301797E-3</v>
      </c>
      <c r="F74">
        <v>3.1324813430301797E-3</v>
      </c>
      <c r="G74" s="5"/>
    </row>
    <row r="75" spans="1:7" x14ac:dyDescent="0.3">
      <c r="A75">
        <v>1.2660000000000001E-5</v>
      </c>
      <c r="B75">
        <v>5.8675672941053872E-2</v>
      </c>
      <c r="C75">
        <v>6.9361228838356521E-4</v>
      </c>
      <c r="D75">
        <v>5.9707101041249766E-3</v>
      </c>
      <c r="E75">
        <v>1.0186402102945186E-4</v>
      </c>
      <c r="F75">
        <v>1.0186402102945186E-4</v>
      </c>
      <c r="G75" s="5"/>
    </row>
    <row r="76" spans="1:7" x14ac:dyDescent="0.3">
      <c r="A76">
        <v>1.2660000000000001E-5</v>
      </c>
      <c r="B76">
        <v>5.8594453024339639E-2</v>
      </c>
      <c r="C76">
        <v>1.0929953004469629E-3</v>
      </c>
      <c r="D76">
        <v>5.9619170101913414E-3</v>
      </c>
      <c r="E76">
        <v>1.5305062094352214E-4</v>
      </c>
      <c r="F76">
        <v>1.5305062094352214E-4</v>
      </c>
      <c r="G76" s="5"/>
    </row>
    <row r="77" spans="1:7" x14ac:dyDescent="0.3">
      <c r="A77">
        <v>7.4999999999999993E-5</v>
      </c>
      <c r="B77">
        <v>4.5137576157193602E-3</v>
      </c>
      <c r="C77">
        <v>1.5235158339592654E-4</v>
      </c>
      <c r="D77">
        <v>5.6338567356964322E-4</v>
      </c>
      <c r="E77">
        <v>2.8373900953703306E-5</v>
      </c>
      <c r="F77">
        <v>2.8373900953703306E-5</v>
      </c>
      <c r="G77" s="5"/>
    </row>
    <row r="78" spans="1:7" x14ac:dyDescent="0.3">
      <c r="A78">
        <v>7.4999999999999993E-5</v>
      </c>
      <c r="B78">
        <v>4.511974267558721E-3</v>
      </c>
      <c r="C78">
        <v>1.4436275415655804E-4</v>
      </c>
      <c r="D78">
        <v>5.6336535878718228E-4</v>
      </c>
      <c r="E78">
        <v>2.6005429894573565E-5</v>
      </c>
      <c r="F78">
        <v>2.6005429894573565E-5</v>
      </c>
      <c r="G78" s="5"/>
    </row>
    <row r="79" spans="1:7" x14ac:dyDescent="0.3">
      <c r="A79">
        <v>1.21E-4</v>
      </c>
      <c r="B79">
        <v>9.2398478465500361E-4</v>
      </c>
      <c r="C79">
        <v>4.6481536142093508E-5</v>
      </c>
      <c r="D79">
        <v>2.5639755628172604E-4</v>
      </c>
      <c r="E79">
        <v>1.8581664239786425E-5</v>
      </c>
      <c r="F79">
        <v>1.8581664239786425E-5</v>
      </c>
      <c r="G79" s="5"/>
    </row>
    <row r="80" spans="1:7" x14ac:dyDescent="0.3">
      <c r="A80">
        <v>1.21E-4</v>
      </c>
      <c r="B80">
        <v>9.2400000000000013E-4</v>
      </c>
      <c r="C80">
        <v>7.1958687014676625E-5</v>
      </c>
      <c r="D80">
        <v>2.5599999999999999E-4</v>
      </c>
      <c r="E80">
        <v>9.0884568760292965E-5</v>
      </c>
      <c r="F80">
        <v>8.594512579058676E-5</v>
      </c>
      <c r="G80" s="5"/>
    </row>
    <row r="81" spans="1:7" x14ac:dyDescent="0.3">
      <c r="A81">
        <v>1.9E-3</v>
      </c>
      <c r="B81">
        <v>3.6509815352142335E-5</v>
      </c>
      <c r="C81">
        <v>3.5979073636348809E-6</v>
      </c>
      <c r="D81">
        <v>7.862724536687835E-6</v>
      </c>
      <c r="E81">
        <v>4.5691160321556996E-6</v>
      </c>
      <c r="F81">
        <v>4.2626922873126936E-6</v>
      </c>
      <c r="G81" s="5"/>
    </row>
    <row r="82" spans="1:7" x14ac:dyDescent="0.3">
      <c r="A82">
        <v>3.0999999999999999E-3</v>
      </c>
      <c r="B82">
        <v>2.2861130194916023E-5</v>
      </c>
      <c r="C82">
        <v>2.1898754709393161E-6</v>
      </c>
      <c r="D82">
        <v>1.5416495541329668E-6</v>
      </c>
      <c r="E82">
        <v>2.7723770222884179E-6</v>
      </c>
      <c r="F82">
        <v>2.6076856605262672E-6</v>
      </c>
      <c r="G82" s="5"/>
    </row>
    <row r="83" spans="1:7" x14ac:dyDescent="0.3">
      <c r="A83">
        <v>2.5999999999999999E-3</v>
      </c>
      <c r="B83">
        <v>2.8751934083504995E-5</v>
      </c>
      <c r="C83">
        <v>1.7123198907424071E-6</v>
      </c>
      <c r="D83">
        <v>4.0146786937422698E-6</v>
      </c>
      <c r="E83">
        <v>2.1457937957319837E-6</v>
      </c>
      <c r="F83">
        <v>2.0607061850169842E-6</v>
      </c>
      <c r="G83" s="5"/>
    </row>
    <row r="84" spans="1:7" x14ac:dyDescent="0.3">
      <c r="A84">
        <v>2.2000000000000001E-3</v>
      </c>
      <c r="B84">
        <v>3.0809511378274201E-5</v>
      </c>
      <c r="C84">
        <v>1.7672271800054929E-6</v>
      </c>
      <c r="D84">
        <v>-3.7362424170384659E-7</v>
      </c>
      <c r="E84">
        <v>2.2299999999999998E-6</v>
      </c>
      <c r="F84">
        <v>2.1600000000000001E-6</v>
      </c>
      <c r="G84" s="5"/>
    </row>
    <row r="85" spans="1:7" x14ac:dyDescent="0.3">
      <c r="A85">
        <v>5.0000000000000001E-3</v>
      </c>
      <c r="B85">
        <v>1.575800196121021E-5</v>
      </c>
      <c r="C85">
        <v>9.9271306668809484E-7</v>
      </c>
      <c r="D85">
        <v>-7.6842798744722819E-8</v>
      </c>
      <c r="E85">
        <v>1.2500000000000001E-6</v>
      </c>
      <c r="F85">
        <v>1.1999999999999999E-6</v>
      </c>
      <c r="G85" s="5"/>
    </row>
    <row r="86" spans="1:7" s="3" customFormat="1" ht="25.8" x14ac:dyDescent="0.5">
      <c r="A86" s="35" t="s">
        <v>50</v>
      </c>
    </row>
    <row r="87" spans="1:7" x14ac:dyDescent="0.3">
      <c r="A87">
        <v>1.0000000000000001E-9</v>
      </c>
      <c r="B87">
        <v>1</v>
      </c>
      <c r="C87">
        <v>1.2393791163436628E-2</v>
      </c>
      <c r="D87">
        <v>0.93930491420794238</v>
      </c>
      <c r="E87">
        <v>2.1076691517007366E-2</v>
      </c>
      <c r="F87">
        <v>2.1076691517007366E-2</v>
      </c>
      <c r="G87" s="5"/>
    </row>
    <row r="88" spans="1:7" x14ac:dyDescent="0.3">
      <c r="A88">
        <v>1.9999999999999999E-7</v>
      </c>
      <c r="B88">
        <v>0.94759729243246282</v>
      </c>
      <c r="C88">
        <v>1.3740354146425566E-2</v>
      </c>
      <c r="D88">
        <v>0.88740334173249258</v>
      </c>
      <c r="E88">
        <v>2.1915481984586382E-2</v>
      </c>
      <c r="F88">
        <v>2.1915481984586382E-2</v>
      </c>
      <c r="G88" s="5"/>
    </row>
    <row r="89" spans="1:7" x14ac:dyDescent="0.3">
      <c r="A89">
        <v>2.5179999999999999E-6</v>
      </c>
      <c r="B89">
        <v>0.15843869757075046</v>
      </c>
      <c r="C89">
        <v>2.2720503944804109E-3</v>
      </c>
      <c r="D89">
        <v>0.10113869007319497</v>
      </c>
      <c r="E89">
        <v>2.3800366329651689E-3</v>
      </c>
      <c r="F89">
        <v>2.3800366329651689E-3</v>
      </c>
      <c r="G89" s="5"/>
    </row>
    <row r="90" spans="1:7" x14ac:dyDescent="0.3">
      <c r="A90">
        <v>2.5179999999999999E-6</v>
      </c>
      <c r="B90">
        <v>0.1583922608981426</v>
      </c>
      <c r="C90">
        <v>2.0879057792198806E-3</v>
      </c>
      <c r="D90">
        <v>0.1010508140743219</v>
      </c>
      <c r="E90">
        <v>2.0921179551051106E-3</v>
      </c>
      <c r="F90">
        <v>2.0921179551051106E-3</v>
      </c>
      <c r="G90" s="5"/>
    </row>
    <row r="91" spans="1:7" x14ac:dyDescent="0.3">
      <c r="A91">
        <v>1.2660000000000001E-5</v>
      </c>
      <c r="B91">
        <v>4.9280187162235006E-2</v>
      </c>
      <c r="C91">
        <v>1.0762303455346379E-3</v>
      </c>
      <c r="D91">
        <v>4.8442852515057921E-3</v>
      </c>
      <c r="E91">
        <v>1.5491020819673564E-4</v>
      </c>
      <c r="F91">
        <v>1.5491020819673564E-4</v>
      </c>
      <c r="G91" s="5"/>
    </row>
    <row r="92" spans="1:7" x14ac:dyDescent="0.3">
      <c r="A92">
        <v>1.2660000000000001E-5</v>
      </c>
      <c r="B92">
        <v>4.9247133844344232E-2</v>
      </c>
      <c r="C92">
        <v>9.517362738795138E-4</v>
      </c>
      <c r="D92">
        <v>4.8310379065875228E-3</v>
      </c>
      <c r="E92">
        <v>1.3005513302122626E-4</v>
      </c>
      <c r="F92">
        <v>1.3005513302122626E-4</v>
      </c>
      <c r="G92" s="5"/>
    </row>
    <row r="93" spans="1:7" x14ac:dyDescent="0.3">
      <c r="A93">
        <v>6.9999999999999994E-5</v>
      </c>
      <c r="B93">
        <v>5.0390026573841193E-3</v>
      </c>
      <c r="C93">
        <v>3.4603579433032533E-4</v>
      </c>
      <c r="D93">
        <v>1.234147585073327E-4</v>
      </c>
      <c r="E93">
        <v>1.1021112960621968E-5</v>
      </c>
      <c r="F93">
        <v>1.1021112960621968E-5</v>
      </c>
      <c r="G93" s="5"/>
    </row>
    <row r="94" spans="1:7" x14ac:dyDescent="0.3">
      <c r="A94">
        <v>6.9999999999999994E-5</v>
      </c>
      <c r="B94">
        <v>5.0338458623738801E-3</v>
      </c>
      <c r="C94">
        <v>3.3834169779310702E-4</v>
      </c>
      <c r="D94">
        <v>1.233435494599832E-4</v>
      </c>
      <c r="E94">
        <v>1.2092870253517736E-5</v>
      </c>
      <c r="F94">
        <v>1.2092870253517736E-5</v>
      </c>
      <c r="G94" s="5"/>
    </row>
    <row r="95" spans="1:7" x14ac:dyDescent="0.3">
      <c r="A95">
        <v>1.2E-4</v>
      </c>
      <c r="B95">
        <v>8.5127497183583116E-4</v>
      </c>
      <c r="C95">
        <v>6.7113221825084566E-5</v>
      </c>
      <c r="D95">
        <v>1.2196958617858804E-5</v>
      </c>
      <c r="E95">
        <v>1.3132913870297823E-6</v>
      </c>
      <c r="F95">
        <v>1.3132913870297823E-6</v>
      </c>
      <c r="G95" s="5"/>
    </row>
    <row r="96" spans="1:7" x14ac:dyDescent="0.3">
      <c r="A96">
        <v>1.2E-4</v>
      </c>
      <c r="B96">
        <v>8.52E-4</v>
      </c>
      <c r="C96">
        <v>3.2199321931691775E-5</v>
      </c>
      <c r="D96">
        <v>1.22E-5</v>
      </c>
      <c r="E96">
        <v>1.1095670302424097E-5</v>
      </c>
      <c r="F96">
        <v>1.0836147801305514E-5</v>
      </c>
      <c r="G96" s="5"/>
    </row>
    <row r="97" spans="1:7" x14ac:dyDescent="0.3">
      <c r="A97">
        <v>4.0000000000000001E-3</v>
      </c>
      <c r="B97">
        <v>1.8746680304741672E-5</v>
      </c>
      <c r="C97">
        <v>1.6256737209343389E-6</v>
      </c>
      <c r="D97">
        <v>-2.404315152431311E-7</v>
      </c>
      <c r="E97">
        <v>5.82E-7</v>
      </c>
      <c r="F97">
        <v>5.5400000000000001E-7</v>
      </c>
      <c r="G97" s="5"/>
    </row>
    <row r="98" spans="1:7" x14ac:dyDescent="0.3">
      <c r="A98">
        <v>0.02</v>
      </c>
      <c r="B98">
        <v>1.4505506581976789E-6</v>
      </c>
      <c r="C98">
        <v>3.6264026439801806E-7</v>
      </c>
      <c r="D98">
        <v>-3.7199538260774606E-7</v>
      </c>
      <c r="E98">
        <v>1.7599999999999999E-7</v>
      </c>
      <c r="F98">
        <v>1.7100000000000001E-7</v>
      </c>
      <c r="G98" s="5"/>
    </row>
    <row r="99" spans="1:7" s="3" customFormat="1"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opLeftCell="G20" zoomScaleNormal="100" workbookViewId="0">
      <selection activeCell="Q50" sqref="Q50"/>
    </sheetView>
  </sheetViews>
  <sheetFormatPr defaultRowHeight="14.4" x14ac:dyDescent="0.3"/>
  <cols>
    <col min="1" max="1" width="8.44140625" bestFit="1" customWidth="1"/>
    <col min="2" max="2" width="9.88671875" bestFit="1" customWidth="1"/>
    <col min="3" max="3" width="12" bestFit="1" customWidth="1"/>
    <col min="4" max="4" width="21.5546875" bestFit="1" customWidth="1"/>
    <col min="5" max="5" width="13.5546875" bestFit="1" customWidth="1"/>
    <col min="6" max="6" width="13.6640625" bestFit="1" customWidth="1"/>
    <col min="7" max="7" width="9.5546875" bestFit="1" customWidth="1"/>
    <col min="8" max="8" width="9.5546875" customWidth="1"/>
    <col min="9" max="9" width="9.88671875" bestFit="1" customWidth="1"/>
    <col min="10" max="10" width="9.5546875" bestFit="1" customWidth="1"/>
    <col min="11" max="11" width="21.5546875" bestFit="1" customWidth="1"/>
    <col min="12" max="12" width="13.5546875" bestFit="1" customWidth="1"/>
    <col min="13" max="13" width="13.6640625" bestFit="1" customWidth="1"/>
  </cols>
  <sheetData>
    <row r="1" spans="1:13" ht="28.5" x14ac:dyDescent="0.45">
      <c r="A1" s="37" t="s">
        <v>34</v>
      </c>
    </row>
    <row r="6" spans="1:13" ht="18.75" x14ac:dyDescent="0.3">
      <c r="A6" s="32"/>
      <c r="B6" s="36" t="s">
        <v>42</v>
      </c>
    </row>
    <row r="9" spans="1:13" ht="18.75" x14ac:dyDescent="0.3">
      <c r="A9" s="36" t="s">
        <v>43</v>
      </c>
      <c r="G9" s="36" t="s">
        <v>44</v>
      </c>
    </row>
    <row r="10" spans="1:13" s="3" customFormat="1" ht="15" x14ac:dyDescent="0.25"/>
    <row r="11" spans="1:13" ht="15" x14ac:dyDescent="0.25">
      <c r="A11" s="7" t="s">
        <v>20</v>
      </c>
      <c r="B11" s="7" t="s">
        <v>3</v>
      </c>
      <c r="C11" s="7" t="s">
        <v>1</v>
      </c>
      <c r="D11" s="7" t="s">
        <v>2</v>
      </c>
      <c r="E11" s="7" t="s">
        <v>7</v>
      </c>
      <c r="F11" s="7" t="s">
        <v>8</v>
      </c>
      <c r="G11" s="7" t="s">
        <v>20</v>
      </c>
      <c r="H11" s="7" t="s">
        <v>32</v>
      </c>
      <c r="I11" s="7" t="s">
        <v>3</v>
      </c>
      <c r="J11" s="7" t="s">
        <v>1</v>
      </c>
      <c r="K11" s="7" t="s">
        <v>2</v>
      </c>
      <c r="L11" s="7" t="s">
        <v>7</v>
      </c>
      <c r="M11" s="7" t="s">
        <v>8</v>
      </c>
    </row>
    <row r="12" spans="1:13" ht="15" x14ac:dyDescent="0.25">
      <c r="A12" s="1">
        <v>1.0000000000000001E-9</v>
      </c>
      <c r="B12">
        <v>1</v>
      </c>
      <c r="C12">
        <v>8.114204300852166E-3</v>
      </c>
      <c r="D12">
        <v>0.94551541776642534</v>
      </c>
      <c r="E12">
        <v>1.6336426308816474E-2</v>
      </c>
      <c r="F12">
        <v>1.6336426308816474E-2</v>
      </c>
    </row>
    <row r="13" spans="1:13" ht="15" x14ac:dyDescent="0.25">
      <c r="A13" s="1">
        <v>1.0000000000000001E-9</v>
      </c>
      <c r="B13">
        <v>1</v>
      </c>
      <c r="C13">
        <v>1.284040926359699E-2</v>
      </c>
      <c r="D13">
        <v>0.94276343156499032</v>
      </c>
      <c r="E13">
        <v>8.9196563132162648E-2</v>
      </c>
      <c r="F13">
        <v>8.9196563132162648E-2</v>
      </c>
    </row>
    <row r="14" spans="1:13" ht="15" x14ac:dyDescent="0.25">
      <c r="A14">
        <v>1.0000000000000001E-9</v>
      </c>
      <c r="B14">
        <v>1</v>
      </c>
      <c r="C14">
        <v>1.5119467790312847E-2</v>
      </c>
      <c r="D14">
        <v>0.93895999831625043</v>
      </c>
      <c r="E14">
        <v>5.7947843781079714E-2</v>
      </c>
      <c r="F14">
        <v>5.7947843781079714E-2</v>
      </c>
    </row>
    <row r="15" spans="1:13" ht="15" x14ac:dyDescent="0.25">
      <c r="A15">
        <v>1.0000000000000001E-9</v>
      </c>
      <c r="B15">
        <v>1</v>
      </c>
      <c r="C15">
        <v>1.0314895662766036E-2</v>
      </c>
      <c r="D15">
        <v>0.95846570807288378</v>
      </c>
      <c r="E15">
        <v>2.1932945566740698E-2</v>
      </c>
      <c r="F15">
        <v>2.1932945566740698E-2</v>
      </c>
    </row>
    <row r="16" spans="1:13" ht="15" x14ac:dyDescent="0.25">
      <c r="A16">
        <v>1.0000000000000001E-9</v>
      </c>
      <c r="B16">
        <v>1</v>
      </c>
      <c r="C16">
        <v>1.2108791558374014E-2</v>
      </c>
      <c r="D16">
        <v>0.91978808856162653</v>
      </c>
      <c r="E16">
        <v>1.9698522024246747E-2</v>
      </c>
      <c r="F16">
        <v>1.9698522024246747E-2</v>
      </c>
    </row>
    <row r="17" spans="1:13" ht="15" x14ac:dyDescent="0.25">
      <c r="A17">
        <v>1.0000000000000001E-9</v>
      </c>
      <c r="B17">
        <v>1</v>
      </c>
      <c r="C17">
        <v>1.2393791163436628E-2</v>
      </c>
      <c r="D17">
        <v>0.93930491420794238</v>
      </c>
      <c r="E17">
        <v>2.1076691517007366E-2</v>
      </c>
      <c r="F17">
        <v>2.1076691517007366E-2</v>
      </c>
    </row>
    <row r="18" spans="1:13" ht="15" x14ac:dyDescent="0.25">
      <c r="G18" s="22">
        <f>AVERAGE(A12:A17)</f>
        <v>1.0000000000000001E-9</v>
      </c>
      <c r="H18" s="22">
        <f>_xlfn.STDEV.P(A12:A17)/SQRT(COUNT(A12:A17))</f>
        <v>0</v>
      </c>
      <c r="I18" s="22">
        <f>AVERAGE(B12:B17)</f>
        <v>1</v>
      </c>
      <c r="J18" s="22">
        <f>_xlfn.STDEV.P(B12:B17)/SQRT(COUNT(B12:B17))</f>
        <v>0</v>
      </c>
      <c r="K18" s="22">
        <f>AVERAGE(D12:D17)</f>
        <v>0.94079959308168648</v>
      </c>
      <c r="L18" s="22">
        <f>_xlfn.STDEV.P(D12:D17)/SQRT(COUNT(D12:D17))</f>
        <v>4.670500743321023E-3</v>
      </c>
      <c r="M18" s="22">
        <f>_xlfn.STDEV.P(D12:D17)/SQRT(COUNT(D12:D17))</f>
        <v>4.670500743321023E-3</v>
      </c>
    </row>
    <row r="19" spans="1:13" s="3" customFormat="1" ht="15" x14ac:dyDescent="0.25"/>
    <row r="20" spans="1:13" ht="15" x14ac:dyDescent="0.25">
      <c r="A20" s="1">
        <v>4.8E-9</v>
      </c>
      <c r="B20">
        <v>0.96019468040210831</v>
      </c>
      <c r="C20">
        <v>8.0514924699383698E-3</v>
      </c>
      <c r="D20">
        <v>0.90674112236426441</v>
      </c>
      <c r="E20">
        <v>1.5911678466728901E-2</v>
      </c>
      <c r="F20">
        <v>1.5911678466728901E-2</v>
      </c>
    </row>
    <row r="27" spans="1:13" ht="15" x14ac:dyDescent="0.25">
      <c r="G27" s="22">
        <f>AVERAGE(A20:A26)</f>
        <v>4.8E-9</v>
      </c>
      <c r="H27" s="22">
        <f>_xlfn.STDEV.P(A20:A26)/SQRT(COUNT(A20:A26))</f>
        <v>0</v>
      </c>
      <c r="I27" s="22">
        <f>AVERAGE(B20:B26)</f>
        <v>0.96019468040210831</v>
      </c>
      <c r="J27" s="22">
        <f>_xlfn.STDEV.P(B20:B26)/SQRT(COUNT(B20:B26))</f>
        <v>0</v>
      </c>
      <c r="K27" s="22">
        <f>AVERAGE(D20:D26)</f>
        <v>0.90674112236426441</v>
      </c>
      <c r="L27" s="22">
        <f>_xlfn.STDEV.P($D20:$D26)/SQRT(COUNT($D20:$D26))</f>
        <v>0</v>
      </c>
      <c r="M27" s="22">
        <f>_xlfn.STDEV.P($D20:$D26)/SQRT(COUNT($D20:$D26))</f>
        <v>0</v>
      </c>
    </row>
    <row r="28" spans="1:13" s="3" customFormat="1" ht="15" x14ac:dyDescent="0.25"/>
    <row r="29" spans="1:13" ht="15" x14ac:dyDescent="0.25">
      <c r="A29" s="1">
        <v>9.3000000000000006E-9</v>
      </c>
      <c r="B29">
        <v>0.93633099017866328</v>
      </c>
      <c r="C29">
        <v>7.3523789927411581E-3</v>
      </c>
      <c r="D29">
        <v>0.88494152965061834</v>
      </c>
      <c r="E29">
        <v>1.4816263694014902E-2</v>
      </c>
      <c r="F29">
        <v>1.4816263694014902E-2</v>
      </c>
    </row>
    <row r="36" spans="1:13" x14ac:dyDescent="0.3">
      <c r="G36" s="22">
        <f>AVERAGE(A29:A35)</f>
        <v>9.3000000000000006E-9</v>
      </c>
      <c r="H36" s="22">
        <f>_xlfn.STDEV.P(A29:A35)/SQRT(COUNT(A29:A35))</f>
        <v>0</v>
      </c>
      <c r="I36" s="22">
        <f>AVERAGE(B29:B35)</f>
        <v>0.93633099017866328</v>
      </c>
      <c r="J36" s="22">
        <f>_xlfn.STDEV.P(B29:B35)/SQRT(COUNT(B29:B35))</f>
        <v>0</v>
      </c>
      <c r="K36" s="22">
        <f>AVERAGE(D29:D35)</f>
        <v>0.88494152965061834</v>
      </c>
      <c r="L36" s="22">
        <f>_xlfn.STDEV.P($D29:$D35)/SQRT(COUNT($D29:$D35))</f>
        <v>0</v>
      </c>
      <c r="M36" s="22">
        <f>_xlfn.STDEV.P($D29:$D35)/SQRT(COUNT($D29:$D35))</f>
        <v>0</v>
      </c>
    </row>
    <row r="37" spans="1:13" s="3" customFormat="1" x14ac:dyDescent="0.3"/>
    <row r="38" spans="1:13" x14ac:dyDescent="0.3">
      <c r="A38" s="1">
        <v>2.1699999999999999E-8</v>
      </c>
      <c r="B38">
        <v>0.93919550525603557</v>
      </c>
      <c r="C38">
        <v>7.5766818690005998E-3</v>
      </c>
      <c r="D38">
        <v>0.88512810035171752</v>
      </c>
      <c r="E38">
        <v>3.4524811663676963E-2</v>
      </c>
      <c r="F38">
        <v>3.4524811663676963E-2</v>
      </c>
    </row>
    <row r="45" spans="1:13" x14ac:dyDescent="0.3">
      <c r="G45" s="22">
        <f>AVERAGE(A38:A44)</f>
        <v>2.1699999999999999E-8</v>
      </c>
      <c r="H45" s="22">
        <f>_xlfn.STDEV.P(A38:A44)/SQRT(COUNT(A38:A44))</f>
        <v>0</v>
      </c>
      <c r="I45" s="22">
        <f>AVERAGE(B38:B44)</f>
        <v>0.93919550525603557</v>
      </c>
      <c r="J45" s="22">
        <f>_xlfn.STDEV.P(B38:B44)/SQRT(COUNT(B38:B44))</f>
        <v>0</v>
      </c>
      <c r="K45" s="22">
        <f>AVERAGE(D38:D44)</f>
        <v>0.88512810035171752</v>
      </c>
      <c r="L45" s="22">
        <f>_xlfn.STDEV.P($D38:$D44)/SQRT(COUNT($D38:$D44))</f>
        <v>0</v>
      </c>
      <c r="M45" s="22">
        <f>_xlfn.STDEV.P($D38:$D44)/SQRT(COUNT($D38:$D44))</f>
        <v>0</v>
      </c>
    </row>
    <row r="46" spans="1:13" s="3" customFormat="1" x14ac:dyDescent="0.3"/>
    <row r="47" spans="1:13" x14ac:dyDescent="0.3">
      <c r="A47" s="1">
        <v>4.4999999999999999E-8</v>
      </c>
      <c r="B47">
        <v>0.88884528260342699</v>
      </c>
      <c r="C47">
        <v>7.8790331902169053E-3</v>
      </c>
      <c r="D47">
        <v>0.83558300151676379</v>
      </c>
      <c r="E47">
        <v>1.514985460002986E-2</v>
      </c>
      <c r="F47">
        <v>1.514985460002986E-2</v>
      </c>
    </row>
    <row r="53" spans="1:13" x14ac:dyDescent="0.3">
      <c r="G53" s="22">
        <f>AVERAGE(A46:A52)</f>
        <v>4.4999999999999999E-8</v>
      </c>
      <c r="H53" s="22">
        <f>_xlfn.STDEV.P(A46:A52)/SQRT(COUNT(A46:A52))</f>
        <v>0</v>
      </c>
      <c r="I53" s="22">
        <f>AVERAGE(B46:B52)</f>
        <v>0.88884528260342699</v>
      </c>
      <c r="J53" s="22">
        <f>_xlfn.STDEV.P(B46:B52)/SQRT(COUNT(B46:B52))</f>
        <v>0</v>
      </c>
      <c r="K53" s="22">
        <f>AVERAGE(D46:D52)</f>
        <v>0.83558300151676379</v>
      </c>
      <c r="L53" s="22">
        <f>_xlfn.STDEV.P($D46:$D52)/SQRT(COUNT($D46:$D52))</f>
        <v>0</v>
      </c>
      <c r="M53" s="22">
        <f>_xlfn.STDEV.P($D46:$D52)/SQRT(COUNT($D46:$D52))</f>
        <v>0</v>
      </c>
    </row>
    <row r="54" spans="1:13" s="3" customFormat="1" x14ac:dyDescent="0.3"/>
    <row r="55" spans="1:13" x14ac:dyDescent="0.3">
      <c r="A55" s="1">
        <v>1.1300000000000001E-7</v>
      </c>
      <c r="B55">
        <v>0.81074193690832907</v>
      </c>
      <c r="C55">
        <v>6.9615670376919157E-3</v>
      </c>
      <c r="D55">
        <v>0.76085562826372133</v>
      </c>
      <c r="E55">
        <v>1.3522590001208016E-2</v>
      </c>
      <c r="F55">
        <v>1.3522590001208016E-2</v>
      </c>
    </row>
    <row r="56" spans="1:13" x14ac:dyDescent="0.3">
      <c r="A56" s="1">
        <v>1.1300000000000001E-7</v>
      </c>
      <c r="B56">
        <v>0.8870438566333273</v>
      </c>
      <c r="C56">
        <v>1.6261162635415684E-2</v>
      </c>
      <c r="D56">
        <v>0.83458917731767879</v>
      </c>
      <c r="E56">
        <v>3.2881324819815025E-2</v>
      </c>
      <c r="F56">
        <v>3.2881324819815025E-2</v>
      </c>
    </row>
    <row r="57" spans="1:13" x14ac:dyDescent="0.3">
      <c r="A57">
        <v>1.9999999999999999E-7</v>
      </c>
      <c r="B57">
        <v>0.94759729243246282</v>
      </c>
      <c r="C57">
        <v>1.3740354146425566E-2</v>
      </c>
      <c r="D57">
        <v>0.88740334173249258</v>
      </c>
      <c r="E57">
        <v>2.1915481984586382E-2</v>
      </c>
      <c r="F57">
        <v>2.1915481984586382E-2</v>
      </c>
      <c r="G57" s="5"/>
    </row>
    <row r="62" spans="1:13" x14ac:dyDescent="0.3">
      <c r="G62" s="22">
        <f>AVERAGE(A55:A61)</f>
        <v>1.42E-7</v>
      </c>
      <c r="H62" s="22">
        <f>_xlfn.STDEV.P(A55:A61)/SQRT(COUNT(A55:A61))</f>
        <v>2.3678400846904053E-8</v>
      </c>
      <c r="I62" s="22">
        <f>AVERAGE(B55:B61)</f>
        <v>0.88179436199137307</v>
      </c>
      <c r="J62" s="22">
        <f>_xlfn.STDEV.P(B55:B61)/SQRT(COUNT(B55:B61))</f>
        <v>3.2328229767001511E-2</v>
      </c>
      <c r="K62" s="22">
        <f>AVERAGE(D55:D61)</f>
        <v>0.82761604910463094</v>
      </c>
      <c r="L62" s="22">
        <f>_xlfn.STDEV.P($D55:$D61)/SQRT(COUNT($D55:$D61))</f>
        <v>2.9963123015727407E-2</v>
      </c>
      <c r="M62" s="22">
        <f>_xlfn.STDEV.P($D55:$D61)/SQRT(COUNT($D55:$D61))</f>
        <v>2.9963123015727407E-2</v>
      </c>
    </row>
    <row r="63" spans="1:13" s="3" customFormat="1" x14ac:dyDescent="0.3"/>
    <row r="64" spans="1:13" x14ac:dyDescent="0.3">
      <c r="A64" s="1">
        <v>3.3200000000000001E-7</v>
      </c>
      <c r="B64">
        <v>0.68300381474392136</v>
      </c>
      <c r="C64">
        <v>5.3390729587726457E-3</v>
      </c>
      <c r="D64">
        <v>0.63386842750852457</v>
      </c>
      <c r="E64">
        <v>1.105479897952393E-2</v>
      </c>
      <c r="F64">
        <v>1.105479897952393E-2</v>
      </c>
    </row>
    <row r="71" spans="1:13" x14ac:dyDescent="0.3">
      <c r="G71" s="22">
        <f>AVERAGE(A64:A70)</f>
        <v>3.3200000000000001E-7</v>
      </c>
      <c r="H71" s="22">
        <f>_xlfn.STDEV.P(A64:A70)/SQRT(COUNT(A64:A70))</f>
        <v>0</v>
      </c>
      <c r="I71" s="22">
        <f>AVERAGE(B64:B70)</f>
        <v>0.68300381474392136</v>
      </c>
      <c r="J71" s="22">
        <f>_xlfn.STDEV.P(B64:B70)/SQRT(COUNT(B64:B70))</f>
        <v>0</v>
      </c>
      <c r="K71" s="22">
        <f>AVERAGE(D64:D70)</f>
        <v>0.63386842750852457</v>
      </c>
      <c r="L71" s="22">
        <f>_xlfn.STDEV.P($D64:$D70)/SQRT(COUNT($D64:$D70))</f>
        <v>0</v>
      </c>
      <c r="M71" s="22">
        <f>_xlfn.STDEV.P($D64:$D70)/SQRT(COUNT($D64:$D70))</f>
        <v>0</v>
      </c>
    </row>
    <row r="72" spans="1:13" s="3" customFormat="1" x14ac:dyDescent="0.3"/>
    <row r="73" spans="1:13" x14ac:dyDescent="0.3">
      <c r="A73" s="1">
        <v>5.5499999999999998E-7</v>
      </c>
      <c r="B73">
        <v>0.54334683561506369</v>
      </c>
      <c r="C73">
        <v>3.3248655309546299E-3</v>
      </c>
      <c r="D73">
        <v>0.49495013167554447</v>
      </c>
      <c r="E73">
        <v>6.6359886727744115E-3</v>
      </c>
      <c r="F73">
        <v>6.6359886727744115E-3</v>
      </c>
    </row>
    <row r="80" spans="1:13" x14ac:dyDescent="0.3">
      <c r="G80" s="22">
        <f>AVERAGE(A73:A79)</f>
        <v>5.5499999999999998E-7</v>
      </c>
      <c r="H80" s="22">
        <f>_xlfn.STDEV.P(A73:A79)/SQRT(COUNT(A73:A79))</f>
        <v>0</v>
      </c>
      <c r="I80" s="22">
        <f>AVERAGE(B73:B79)</f>
        <v>0.54334683561506369</v>
      </c>
      <c r="J80" s="22">
        <f>_xlfn.STDEV.P(B73:B79)/SQRT(COUNT(B73:B79))</f>
        <v>0</v>
      </c>
      <c r="K80" s="22">
        <f>AVERAGE(D73:D79)</f>
        <v>0.49495013167554447</v>
      </c>
      <c r="L80" s="22">
        <f>_xlfn.STDEV.P($D73:$D79)/SQRT(COUNT($D73:$D79))</f>
        <v>0</v>
      </c>
      <c r="M80" s="22">
        <f>_xlfn.STDEV.P($D73:$D79)/SQRT(COUNT($D73:$D79))</f>
        <v>0</v>
      </c>
    </row>
    <row r="81" spans="1:13" s="3" customFormat="1" x14ac:dyDescent="0.3"/>
    <row r="82" spans="1:13" x14ac:dyDescent="0.3">
      <c r="A82" s="1">
        <v>1.156E-6</v>
      </c>
      <c r="B82">
        <v>0.34322939633581134</v>
      </c>
      <c r="C82">
        <v>2.3564615806187707E-3</v>
      </c>
      <c r="D82">
        <v>0.29596300065020992</v>
      </c>
      <c r="E82">
        <v>4.1107488426931453E-3</v>
      </c>
      <c r="F82">
        <v>4.1107488426931453E-3</v>
      </c>
    </row>
    <row r="83" spans="1:13" x14ac:dyDescent="0.3">
      <c r="A83" s="1">
        <v>1.156E-6</v>
      </c>
      <c r="B83">
        <v>0.37863384691423257</v>
      </c>
      <c r="C83">
        <v>7.1439955897066032E-3</v>
      </c>
      <c r="D83">
        <v>0.32966370823983676</v>
      </c>
      <c r="E83">
        <v>1.2699746271862676E-2</v>
      </c>
      <c r="F83">
        <v>1.2699746271862676E-2</v>
      </c>
    </row>
    <row r="89" spans="1:13" x14ac:dyDescent="0.3">
      <c r="G89" s="22">
        <f>AVERAGE(A82:A88)</f>
        <v>1.156E-6</v>
      </c>
      <c r="H89" s="22">
        <f>_xlfn.STDEV.P(A82:A88)/SQRT(COUNT(A82:A88))</f>
        <v>0</v>
      </c>
      <c r="I89" s="22">
        <f>AVERAGE(B82:B88)</f>
        <v>0.36093162162502196</v>
      </c>
      <c r="J89" s="22">
        <f>_xlfn.STDEV.P(B82:B88)/SQRT(COUNT(B82:B88))</f>
        <v>1.2517363544092818E-2</v>
      </c>
      <c r="K89" s="22">
        <f>AVERAGE(D82:D88)</f>
        <v>0.31281335444502334</v>
      </c>
      <c r="L89" s="22">
        <f>_xlfn.STDEV.P($D82:$D88)/SQRT(COUNT($D82:$D88))</f>
        <v>1.1914999433705045E-2</v>
      </c>
      <c r="M89" s="22">
        <f>_xlfn.STDEV.P($D82:$D88)/SQRT(COUNT($D82:$D88))</f>
        <v>1.1914999433705045E-2</v>
      </c>
    </row>
    <row r="90" spans="1:13" s="3" customFormat="1" x14ac:dyDescent="0.3"/>
    <row r="91" spans="1:13" x14ac:dyDescent="0.3">
      <c r="A91" s="1">
        <v>2.52E-6</v>
      </c>
      <c r="B91">
        <v>0.13001869702324428</v>
      </c>
      <c r="C91">
        <v>2.7325195618264162E-3</v>
      </c>
      <c r="D91">
        <v>8.0419652629350802E-2</v>
      </c>
      <c r="E91">
        <v>2.6078114569056364E-3</v>
      </c>
      <c r="F91">
        <v>2.6078114569056364E-3</v>
      </c>
    </row>
    <row r="92" spans="1:13" x14ac:dyDescent="0.3">
      <c r="A92" s="1">
        <v>2.5170000000000002E-6</v>
      </c>
      <c r="B92">
        <v>0.13352093586188746</v>
      </c>
      <c r="C92">
        <v>1.1170235339822221E-3</v>
      </c>
      <c r="D92">
        <v>8.6840155829609147E-2</v>
      </c>
      <c r="E92">
        <v>1.2918368575894036E-3</v>
      </c>
      <c r="F92">
        <v>1.2918368575894036E-3</v>
      </c>
    </row>
    <row r="93" spans="1:13" x14ac:dyDescent="0.3">
      <c r="A93">
        <v>2.5179999999999999E-6</v>
      </c>
      <c r="B93">
        <v>0.12956679997393045</v>
      </c>
      <c r="C93">
        <v>1.7953756859358805E-3</v>
      </c>
      <c r="D93">
        <v>7.8165929209236443E-2</v>
      </c>
      <c r="E93">
        <v>1.6698627608343097E-3</v>
      </c>
      <c r="F93">
        <v>1.6698627608343097E-3</v>
      </c>
    </row>
    <row r="94" spans="1:13" x14ac:dyDescent="0.3">
      <c r="A94">
        <v>2.5185999999999999E-6</v>
      </c>
      <c r="B94">
        <v>0.11609758421390116</v>
      </c>
      <c r="C94">
        <v>1.7850603436482082E-3</v>
      </c>
      <c r="D94">
        <v>7.9508218731993777E-2</v>
      </c>
      <c r="E94">
        <v>1.9190080340101309E-3</v>
      </c>
      <c r="F94">
        <v>1.9190080340101309E-3</v>
      </c>
    </row>
    <row r="95" spans="1:13" x14ac:dyDescent="0.3">
      <c r="A95">
        <v>2.5185000000000001E-6</v>
      </c>
      <c r="B95">
        <v>0.21577043130595372</v>
      </c>
      <c r="C95">
        <v>2.2469239059508786E-3</v>
      </c>
      <c r="D95">
        <v>0.13784830673352641</v>
      </c>
      <c r="E95">
        <v>2.2932216835051598E-3</v>
      </c>
      <c r="F95">
        <v>2.2932216835051598E-3</v>
      </c>
    </row>
    <row r="96" spans="1:13" x14ac:dyDescent="0.3">
      <c r="A96">
        <v>2.5179999999999999E-6</v>
      </c>
      <c r="B96">
        <v>0.15843869757075046</v>
      </c>
      <c r="C96">
        <v>2.2720503944804109E-3</v>
      </c>
      <c r="D96">
        <v>0.10113869007319497</v>
      </c>
      <c r="E96">
        <v>2.3800366329651689E-3</v>
      </c>
      <c r="F96">
        <v>2.3800366329651689E-3</v>
      </c>
    </row>
    <row r="98" spans="1:13" x14ac:dyDescent="0.3">
      <c r="G98" s="22">
        <f>AVERAGE(A91:A97)</f>
        <v>2.5183499999999998E-6</v>
      </c>
      <c r="H98" s="22">
        <f>_xlfn.STDEV.P(A91:A97)/SQRT(COUNT(A91:A97))</f>
        <v>3.6799003609698055E-10</v>
      </c>
      <c r="I98" s="22">
        <f>AVERAGE(B91:B97)</f>
        <v>0.14723552432494461</v>
      </c>
      <c r="J98" s="22">
        <f>_xlfn.STDEV.P(B91:B97)/SQRT(COUNT(B91:B97))</f>
        <v>1.3528579603595723E-2</v>
      </c>
      <c r="K98" s="22">
        <f>AVERAGE(D91:D97)</f>
        <v>9.3986825534485244E-2</v>
      </c>
      <c r="L98" s="22">
        <f>_xlfn.STDEV.P($D91:$D97)/SQRT(COUNT($D91:$D97))</f>
        <v>8.6120919244360786E-3</v>
      </c>
      <c r="M98" s="22">
        <f>_xlfn.STDEV.P($D91:$D97)/SQRT(COUNT($D91:$D97))</f>
        <v>8.6120919244360786E-3</v>
      </c>
    </row>
    <row r="99" spans="1:13" s="3" customFormat="1" x14ac:dyDescent="0.3"/>
    <row r="100" spans="1:13" x14ac:dyDescent="0.3">
      <c r="A100" s="1">
        <v>4.5600000000000004E-6</v>
      </c>
      <c r="B100">
        <v>6.7724754250998206E-2</v>
      </c>
      <c r="C100">
        <v>5.5134424582027391E-4</v>
      </c>
      <c r="D100">
        <v>2.6558620360248239E-2</v>
      </c>
      <c r="E100">
        <v>3.3654272089353454E-4</v>
      </c>
      <c r="F100">
        <v>3.3654272089353454E-4</v>
      </c>
    </row>
    <row r="107" spans="1:13" x14ac:dyDescent="0.3">
      <c r="G107" s="22">
        <f>AVERAGE(A100:A106)</f>
        <v>4.5600000000000004E-6</v>
      </c>
      <c r="H107" s="22">
        <f>_xlfn.STDEV.P(A100:A106)/SQRT(COUNT(A100:A106))</f>
        <v>0</v>
      </c>
      <c r="I107" s="22">
        <f>AVERAGE(B100:B106)</f>
        <v>6.7724754250998206E-2</v>
      </c>
      <c r="J107" s="22">
        <f>_xlfn.STDEV.P(B100:B106)/SQRT(COUNT(B100:B106))</f>
        <v>0</v>
      </c>
      <c r="K107" s="22">
        <f>AVERAGE(D100:D106)</f>
        <v>2.6558620360248239E-2</v>
      </c>
      <c r="L107" s="22">
        <f>_xlfn.STDEV.P($D100:$D106)/SQRT(COUNT($D100:$D106))</f>
        <v>0</v>
      </c>
      <c r="M107" s="22">
        <f>_xlfn.STDEV.P($D100:$D106)/SQRT(COUNT($D100:$D106))</f>
        <v>0</v>
      </c>
    </row>
    <row r="108" spans="1:13" s="3" customFormat="1" x14ac:dyDescent="0.3"/>
    <row r="109" spans="1:13" x14ac:dyDescent="0.3">
      <c r="A109" s="1">
        <v>1.2660000000000001E-5</v>
      </c>
      <c r="B109">
        <v>3.0805045615319437E-2</v>
      </c>
      <c r="C109">
        <v>2.2265030139612287E-4</v>
      </c>
      <c r="D109">
        <v>3.5981093154455933E-4</v>
      </c>
      <c r="E109">
        <v>3.5983315330313079E-6</v>
      </c>
      <c r="F109">
        <v>3.5983315330313079E-6</v>
      </c>
    </row>
    <row r="110" spans="1:13" x14ac:dyDescent="0.3">
      <c r="A110" s="1">
        <v>1.2660000000000001E-5</v>
      </c>
      <c r="B110">
        <v>3.7485338069723359E-2</v>
      </c>
      <c r="C110">
        <v>6.2240565798044891E-4</v>
      </c>
      <c r="D110">
        <v>5.5384701421161376E-3</v>
      </c>
      <c r="E110">
        <v>1.3095968109802029E-4</v>
      </c>
      <c r="F110">
        <v>1.3095968109802029E-4</v>
      </c>
    </row>
    <row r="111" spans="1:13" x14ac:dyDescent="0.3">
      <c r="A111">
        <v>1.2660000000000001E-5</v>
      </c>
      <c r="B111">
        <v>5.2867237739711068E-2</v>
      </c>
      <c r="C111">
        <v>5.9401865629654183E-4</v>
      </c>
      <c r="D111">
        <v>1.5280614069458917E-3</v>
      </c>
      <c r="E111">
        <v>2.4139688423871532E-5</v>
      </c>
      <c r="F111">
        <v>2.4139688423871532E-5</v>
      </c>
    </row>
    <row r="112" spans="1:13" x14ac:dyDescent="0.3">
      <c r="A112">
        <v>1.2660000000000001E-5</v>
      </c>
      <c r="B112">
        <v>2.8638701010357565E-2</v>
      </c>
      <c r="C112">
        <v>2.9467568360116558E-4</v>
      </c>
      <c r="D112">
        <v>1.1296744999543544E-3</v>
      </c>
      <c r="E112">
        <v>1.6425157455507931E-5</v>
      </c>
      <c r="F112">
        <v>1.6425157455507931E-5</v>
      </c>
    </row>
    <row r="113" spans="1:13" x14ac:dyDescent="0.3">
      <c r="A113">
        <v>1.2660000000000001E-5</v>
      </c>
      <c r="B113">
        <v>5.8675672941053872E-2</v>
      </c>
      <c r="C113">
        <v>6.9361228838356521E-4</v>
      </c>
      <c r="D113">
        <v>5.9707101041249766E-3</v>
      </c>
      <c r="E113">
        <v>1.0186402102945186E-4</v>
      </c>
      <c r="F113">
        <v>1.0186402102945186E-4</v>
      </c>
    </row>
    <row r="114" spans="1:13" x14ac:dyDescent="0.3">
      <c r="A114">
        <v>1.2660000000000001E-5</v>
      </c>
      <c r="B114">
        <v>4.9280187162235006E-2</v>
      </c>
      <c r="C114">
        <v>1.0762303455346379E-3</v>
      </c>
      <c r="D114">
        <v>4.8442852515057921E-3</v>
      </c>
      <c r="E114">
        <v>1.5491020819673564E-4</v>
      </c>
      <c r="F114">
        <v>1.5491020819673564E-4</v>
      </c>
    </row>
    <row r="116" spans="1:13" x14ac:dyDescent="0.3">
      <c r="G116" s="22">
        <f>AVERAGE(A109:A115)</f>
        <v>1.2660000000000002E-5</v>
      </c>
      <c r="H116" s="22">
        <f>_xlfn.STDEV.P(A109:A115)/SQRT(COUNT(A109:A115))</f>
        <v>6.9159950536627123E-22</v>
      </c>
      <c r="I116" s="22">
        <f>AVERAGE(B109:B115)</f>
        <v>4.2958697089733378E-2</v>
      </c>
      <c r="J116" s="22">
        <f>_xlfn.STDEV.P(B109:B115)/SQRT(COUNT(B109:B115))</f>
        <v>4.618486209717965E-3</v>
      </c>
      <c r="K116" s="22">
        <f>AVERAGE(D109:D115)</f>
        <v>3.2285020560319524E-3</v>
      </c>
      <c r="L116" s="22">
        <f>_xlfn.STDEV.P($D109:$D115)/SQRT(COUNT($D109:$D115))</f>
        <v>9.2784662812247479E-4</v>
      </c>
      <c r="M116" s="22">
        <f>_xlfn.STDEV.P($D109:$D115)/SQRT(COUNT($D109:$D115))</f>
        <v>9.2784662812247479E-4</v>
      </c>
    </row>
    <row r="117" spans="1:13" s="3" customFormat="1" x14ac:dyDescent="0.3"/>
    <row r="118" spans="1:13" x14ac:dyDescent="0.3">
      <c r="A118" s="1">
        <v>7.4999999999999993E-5</v>
      </c>
      <c r="B118">
        <v>2.5968091980784315E-3</v>
      </c>
      <c r="C118" s="1">
        <v>1.4013510060909961E-4</v>
      </c>
      <c r="D118">
        <v>3.7435051983389615E-5</v>
      </c>
      <c r="E118">
        <v>2.9192125640988803E-6</v>
      </c>
      <c r="F118">
        <v>2.9192125640988803E-6</v>
      </c>
    </row>
    <row r="119" spans="1:13" x14ac:dyDescent="0.3">
      <c r="A119" s="1">
        <v>7.4999999999999993E-5</v>
      </c>
      <c r="B119">
        <v>2.96E-3</v>
      </c>
      <c r="C119">
        <v>1.1188198871154214E-4</v>
      </c>
      <c r="D119">
        <v>2.6499999999999999E-4</v>
      </c>
      <c r="E119">
        <v>1.7352525025964764E-4</v>
      </c>
      <c r="F119">
        <v>1.6937561985922101E-4</v>
      </c>
    </row>
    <row r="120" spans="1:13" x14ac:dyDescent="0.3">
      <c r="A120">
        <v>7.4999999999999993E-5</v>
      </c>
      <c r="B120">
        <v>4.511974267558721E-3</v>
      </c>
      <c r="C120">
        <v>1.4436275415655804E-4</v>
      </c>
      <c r="D120">
        <v>5.6336535878718228E-4</v>
      </c>
      <c r="E120">
        <v>2.6005429894573565E-5</v>
      </c>
      <c r="F120">
        <v>2.6005429894573565E-5</v>
      </c>
    </row>
    <row r="121" spans="1:13" x14ac:dyDescent="0.3">
      <c r="A121">
        <v>6.9999999999999994E-5</v>
      </c>
      <c r="B121">
        <v>5.0390026573841193E-3</v>
      </c>
      <c r="C121">
        <v>3.4603579433032533E-4</v>
      </c>
      <c r="D121">
        <v>1.234147585073327E-4</v>
      </c>
      <c r="E121">
        <v>1.1021112960621968E-5</v>
      </c>
      <c r="F121">
        <v>1.1021112960621968E-5</v>
      </c>
    </row>
    <row r="125" spans="1:13" x14ac:dyDescent="0.3">
      <c r="G125" s="22">
        <f>AVERAGE(A118:A124)</f>
        <v>7.3750000000000004E-5</v>
      </c>
      <c r="H125" s="22">
        <f>_xlfn.STDEV.P(A118:A124)/SQRT(COUNT(A118:A124))</f>
        <v>1.0825317547305481E-6</v>
      </c>
      <c r="I125" s="22">
        <f>AVERAGE(B118:B124)</f>
        <v>3.7769465307553179E-3</v>
      </c>
      <c r="J125" s="22">
        <f>_xlfn.STDEV.P(B118:B124)/SQRT(COUNT(B118:B124))</f>
        <v>5.1193122088827097E-4</v>
      </c>
      <c r="K125" s="22">
        <f>AVERAGE(D118:D124)</f>
        <v>2.4730379231947613E-4</v>
      </c>
      <c r="L125" s="22">
        <f>_xlfn.STDEV.P($D118:$D124)/SQRT(COUNT($D118:$D124))</f>
        <v>9.9875375604254474E-5</v>
      </c>
      <c r="M125" s="22">
        <f>_xlfn.STDEV.P($D118:$D124)/SQRT(COUNT($D118:$D124))</f>
        <v>9.9875375604254474E-5</v>
      </c>
    </row>
    <row r="126" spans="1:13" s="3" customFormat="1" x14ac:dyDescent="0.3"/>
    <row r="127" spans="1:13" x14ac:dyDescent="0.3">
      <c r="A127" s="1">
        <v>1.35E-4</v>
      </c>
      <c r="B127">
        <v>5.3327029591967241E-4</v>
      </c>
      <c r="C127">
        <v>4.0458617736513077E-5</v>
      </c>
      <c r="D127">
        <v>4.6500000000000004E-6</v>
      </c>
      <c r="E127">
        <v>2.8595658431095819E-6</v>
      </c>
      <c r="F127">
        <v>2.7147793383302315E-6</v>
      </c>
    </row>
    <row r="128" spans="1:13" x14ac:dyDescent="0.3">
      <c r="A128" s="1">
        <v>1.45E-4</v>
      </c>
      <c r="B128">
        <v>4.2461978408675282E-4</v>
      </c>
      <c r="C128">
        <v>3.6839487536837925E-5</v>
      </c>
      <c r="D128">
        <v>4.1569977783312106E-6</v>
      </c>
      <c r="E128">
        <v>2.6166542539648978E-6</v>
      </c>
      <c r="F128">
        <v>2.4642156402973412E-6</v>
      </c>
    </row>
    <row r="129" spans="1:13" x14ac:dyDescent="0.3">
      <c r="A129" s="1">
        <v>2.0000000000000001E-4</v>
      </c>
      <c r="B129">
        <v>1.9699061137082573E-4</v>
      </c>
      <c r="C129">
        <v>1.5878422401945493E-5</v>
      </c>
      <c r="D129">
        <v>2.5583203891864589E-6</v>
      </c>
      <c r="E129">
        <v>1.1255862687270594E-6</v>
      </c>
      <c r="F129">
        <v>1.0630542579995275E-6</v>
      </c>
    </row>
    <row r="130" spans="1:13" x14ac:dyDescent="0.3">
      <c r="A130" s="1">
        <v>1.6000000000000001E-4</v>
      </c>
      <c r="B130">
        <v>3.4686004582317565E-4</v>
      </c>
      <c r="C130">
        <v>2.2264090949831429E-5</v>
      </c>
      <c r="D130">
        <v>9.9004607583380773E-5</v>
      </c>
      <c r="E130">
        <v>3.5067166615599499E-5</v>
      </c>
      <c r="F130">
        <v>3.3508911345579214E-5</v>
      </c>
    </row>
    <row r="131" spans="1:13" x14ac:dyDescent="0.3">
      <c r="A131">
        <v>1.6000000000000001E-4</v>
      </c>
      <c r="B131">
        <v>4.5100000000000007E-4</v>
      </c>
      <c r="C131">
        <v>2.1839250420185648E-5</v>
      </c>
      <c r="D131">
        <v>3.7900000000000001E-6</v>
      </c>
      <c r="E131">
        <v>2.6707993691588386E-6</v>
      </c>
      <c r="F131">
        <v>2.6707993691588386E-6</v>
      </c>
    </row>
    <row r="132" spans="1:13" x14ac:dyDescent="0.3">
      <c r="A132">
        <v>1.2E-4</v>
      </c>
      <c r="B132">
        <v>4.3313752135088564E-4</v>
      </c>
      <c r="C132">
        <v>3.4466356993703274E-5</v>
      </c>
      <c r="D132">
        <v>1.1141255709808327E-5</v>
      </c>
      <c r="E132">
        <v>1.2246074096283991E-6</v>
      </c>
      <c r="F132">
        <v>1.2246074096283991E-6</v>
      </c>
    </row>
    <row r="133" spans="1:13" x14ac:dyDescent="0.3">
      <c r="A133">
        <v>1.21E-4</v>
      </c>
      <c r="B133">
        <v>9.2398478465500361E-4</v>
      </c>
      <c r="C133">
        <v>4.6481536142093508E-5</v>
      </c>
      <c r="D133">
        <v>2.5639755628172604E-4</v>
      </c>
      <c r="E133">
        <v>1.8581664239786425E-5</v>
      </c>
      <c r="F133">
        <v>1.8581664239786425E-5</v>
      </c>
    </row>
    <row r="134" spans="1:13" x14ac:dyDescent="0.3">
      <c r="A134">
        <v>1.2E-4</v>
      </c>
      <c r="B134">
        <v>8.5127497183583116E-4</v>
      </c>
      <c r="C134">
        <v>6.7113221825084566E-5</v>
      </c>
      <c r="D134">
        <v>1.2196958617858804E-5</v>
      </c>
      <c r="E134">
        <v>1.3132913870297823E-6</v>
      </c>
      <c r="F134">
        <v>1.3132913870297823E-6</v>
      </c>
    </row>
    <row r="139" spans="1:13" x14ac:dyDescent="0.3">
      <c r="G139" s="22">
        <f>AVERAGE(A127:A138)</f>
        <v>1.4512499999999999E-4</v>
      </c>
      <c r="H139" s="22">
        <f>_xlfn.STDEV.P(A127:A138)/SQRT(COUNT(A127:A138))</f>
        <v>9.1863307079050879E-6</v>
      </c>
      <c r="I139" s="22">
        <f>AVERAGE(B127:B138)</f>
        <v>5.201422518802684E-4</v>
      </c>
      <c r="J139" s="22">
        <f>_xlfn.STDEV.P(B127:B138)/SQRT(COUNT(B127:B138))</f>
        <v>8.1857224857357166E-5</v>
      </c>
      <c r="K139" s="22">
        <f>AVERAGE(D127:D138)</f>
        <v>4.923696204503645E-5</v>
      </c>
      <c r="L139" s="22">
        <f>_xlfn.STDEV.P($D127:$D138)/SQRT(COUNT($D127:$D138))</f>
        <v>2.9706927156874194E-5</v>
      </c>
      <c r="M139" s="22">
        <f>_xlfn.STDEV.P($D127:$D138)/SQRT(COUNT($D127:$D138))</f>
        <v>2.9706927156874194E-5</v>
      </c>
    </row>
    <row r="140" spans="1:13" s="3" customFormat="1" x14ac:dyDescent="0.3"/>
    <row r="141" spans="1:13" x14ac:dyDescent="0.3">
      <c r="A141" s="1">
        <v>4.0000000000000002E-4</v>
      </c>
      <c r="B141">
        <v>1.3119248532218131E-4</v>
      </c>
      <c r="C141">
        <v>1.1643497189559067E-5</v>
      </c>
      <c r="D141">
        <v>2.4934772479649955E-6</v>
      </c>
      <c r="E141">
        <v>8.2847604966811982E-7</v>
      </c>
      <c r="F141">
        <v>7.7641914621832432E-7</v>
      </c>
    </row>
    <row r="142" spans="1:13" x14ac:dyDescent="0.3">
      <c r="A142" s="1">
        <v>5.9999999999999995E-4</v>
      </c>
      <c r="B142">
        <v>7.1822270099237279E-5</v>
      </c>
      <c r="C142">
        <v>7.0098013078403287E-6</v>
      </c>
      <c r="D142">
        <v>5.1891310745300574E-7</v>
      </c>
      <c r="E142">
        <v>4.9900612656204532E-7</v>
      </c>
      <c r="F142">
        <v>4.6725086399074967E-7</v>
      </c>
    </row>
    <row r="143" spans="1:13" x14ac:dyDescent="0.3">
      <c r="A143" s="1">
        <v>8.0000000000000004E-4</v>
      </c>
      <c r="B143">
        <v>6.9095538197083147E-5</v>
      </c>
      <c r="C143">
        <v>5.6995416533352459E-6</v>
      </c>
      <c r="D143">
        <v>1.1623330804102075E-5</v>
      </c>
      <c r="E143">
        <v>9.022696500489217E-6</v>
      </c>
      <c r="F143">
        <v>8.5330368929244262E-6</v>
      </c>
    </row>
    <row r="154" spans="7:13" x14ac:dyDescent="0.3">
      <c r="G154" s="22">
        <f>AVERAGE(A141:A153)</f>
        <v>5.9999999999999995E-4</v>
      </c>
      <c r="H154" s="22">
        <f>_xlfn.STDEV.P(A141:A153)/SQRT(COUNT(A141:A153))</f>
        <v>9.4280904158206352E-5</v>
      </c>
      <c r="I154" s="22">
        <f>AVERAGE(B141:B153)</f>
        <v>9.0703431206167251E-5</v>
      </c>
      <c r="J154" s="22">
        <f>_xlfn.STDEV.P(B141:B153)/SQRT(COUNT(B141:B153))</f>
        <v>1.654207694956305E-5</v>
      </c>
      <c r="K154" s="22">
        <f>AVERAGE(D141:D153)</f>
        <v>4.8785737198400248E-6</v>
      </c>
      <c r="L154" s="22">
        <f>K154*0.647036</f>
        <v>3.15661282539041E-6</v>
      </c>
      <c r="M154" s="22">
        <f>K154*0.6289</f>
        <v>3.0681350124073918E-6</v>
      </c>
    </row>
    <row r="155" spans="7:13" s="3" customFormat="1" x14ac:dyDescent="0.3"/>
    <row r="156" spans="7:13" x14ac:dyDescent="0.3">
      <c r="G156" s="1">
        <v>2.2000000000000001E-3</v>
      </c>
      <c r="H156">
        <v>0</v>
      </c>
      <c r="I156">
        <v>3.0809511378274201E-5</v>
      </c>
      <c r="J156">
        <v>1.7672271800054929E-6</v>
      </c>
      <c r="K156" s="31">
        <v>9.9999999999999998E-13</v>
      </c>
      <c r="L156" s="1">
        <v>2.2299999999999998E-6</v>
      </c>
      <c r="M156" s="1">
        <v>2.1600000000000001E-6</v>
      </c>
    </row>
    <row r="157" spans="7:13" x14ac:dyDescent="0.3">
      <c r="G157" s="1">
        <v>5.0000000000000001E-3</v>
      </c>
      <c r="H157">
        <v>0</v>
      </c>
      <c r="I157">
        <v>1.575800196121021E-5</v>
      </c>
      <c r="J157">
        <v>9.9271306668809484E-7</v>
      </c>
      <c r="K157" s="31">
        <v>9.9999999999999998E-13</v>
      </c>
      <c r="L157" s="1">
        <v>1.2500000000000001E-6</v>
      </c>
      <c r="M157" s="1">
        <v>1.1999999999999999E-6</v>
      </c>
    </row>
    <row r="158" spans="7:13" x14ac:dyDescent="0.3">
      <c r="G158" s="1">
        <v>0.05</v>
      </c>
      <c r="H158">
        <v>0</v>
      </c>
      <c r="I158" s="4">
        <v>3.8893245431791972E-7</v>
      </c>
      <c r="J158" s="1">
        <v>9.1672646535363815E-8</v>
      </c>
      <c r="K158" s="31">
        <v>9.9999999999999998E-13</v>
      </c>
      <c r="L158" s="1">
        <v>4.6000000000000002E-8</v>
      </c>
      <c r="M158" s="1">
        <v>4.0100000000000002E-8</v>
      </c>
    </row>
    <row r="159" spans="7:13" x14ac:dyDescent="0.3">
      <c r="G159" s="1">
        <v>0.01</v>
      </c>
      <c r="H159">
        <v>0</v>
      </c>
      <c r="I159">
        <v>2.767281430345143E-6</v>
      </c>
      <c r="J159">
        <v>5.5345858119858991E-7</v>
      </c>
      <c r="K159" s="31">
        <v>9.9999999999999998E-13</v>
      </c>
      <c r="L159" s="30">
        <v>8.9299999999999999E-8</v>
      </c>
      <c r="M159" s="30">
        <v>7.98E-8</v>
      </c>
    </row>
    <row r="160" spans="7:13" x14ac:dyDescent="0.3">
      <c r="G160">
        <v>4.0000000000000001E-3</v>
      </c>
      <c r="H160">
        <v>0</v>
      </c>
      <c r="I160">
        <v>1.8746680304741672E-5</v>
      </c>
      <c r="J160">
        <v>1.6256737209343389E-6</v>
      </c>
      <c r="K160" s="31">
        <v>9.9999999999999998E-13</v>
      </c>
      <c r="L160">
        <v>5.82E-7</v>
      </c>
      <c r="M160">
        <v>5.5400000000000001E-7</v>
      </c>
    </row>
    <row r="161" spans="1:13" x14ac:dyDescent="0.3">
      <c r="G161">
        <v>0.02</v>
      </c>
      <c r="H161">
        <v>0</v>
      </c>
      <c r="I161">
        <v>1.4505506581976789E-6</v>
      </c>
      <c r="J161">
        <v>3.6264026439801806E-7</v>
      </c>
      <c r="K161" s="31">
        <v>9.9999999999999998E-13</v>
      </c>
      <c r="L161">
        <v>1.7599999999999999E-7</v>
      </c>
      <c r="M161">
        <v>1.7100000000000001E-7</v>
      </c>
    </row>
    <row r="162" spans="1:13" x14ac:dyDescent="0.3">
      <c r="G162" s="1">
        <v>7.4999999999999997E-3</v>
      </c>
      <c r="H162">
        <v>0</v>
      </c>
      <c r="I162" s="5">
        <v>1.3763642131086251E-5</v>
      </c>
      <c r="J162" s="5">
        <v>1.3833277596606895E-6</v>
      </c>
      <c r="K162" s="31">
        <v>9.9999999999999998E-13</v>
      </c>
      <c r="L162">
        <v>2.1966011776825029E-6</v>
      </c>
      <c r="M162">
        <v>2.0654243991420761E-6</v>
      </c>
    </row>
    <row r="163" spans="1:13" x14ac:dyDescent="0.3">
      <c r="G163">
        <v>3.0999999999999999E-3</v>
      </c>
      <c r="H163">
        <v>0</v>
      </c>
      <c r="I163">
        <v>2.2861130194916023E-5</v>
      </c>
      <c r="J163">
        <v>2.1898754709393161E-6</v>
      </c>
      <c r="K163" s="31">
        <v>9.9999999999999998E-13</v>
      </c>
      <c r="L163">
        <v>2.7723770222884179E-6</v>
      </c>
      <c r="M163">
        <v>2.6076856605262672E-6</v>
      </c>
    </row>
    <row r="170" spans="1:13" s="3" customFormat="1" x14ac:dyDescent="0.3"/>
    <row r="171" spans="1:13" x14ac:dyDescent="0.3">
      <c r="A171" s="1">
        <v>1.9E-3</v>
      </c>
      <c r="B171">
        <v>4.0336043771125323E-5</v>
      </c>
      <c r="C171">
        <v>3.7293186406701935E-6</v>
      </c>
      <c r="D171">
        <v>5.8520899445646315E-6</v>
      </c>
      <c r="E171">
        <v>5.9216036358947733E-6</v>
      </c>
      <c r="F171">
        <v>5.5670805404446251E-6</v>
      </c>
    </row>
    <row r="172" spans="1:13" x14ac:dyDescent="0.3">
      <c r="A172">
        <v>2.5999999999999999E-3</v>
      </c>
      <c r="B172">
        <v>2.8751934083504995E-5</v>
      </c>
      <c r="C172">
        <v>1.7123198907424071E-6</v>
      </c>
      <c r="D172">
        <v>4.0146786937422698E-6</v>
      </c>
      <c r="E172">
        <v>2.1457937957319837E-6</v>
      </c>
      <c r="F172">
        <v>2.0607061850169842E-6</v>
      </c>
    </row>
    <row r="173" spans="1:13" x14ac:dyDescent="0.3">
      <c r="A173" s="1">
        <v>1.0499999999999999E-3</v>
      </c>
      <c r="B173">
        <v>6.2413205262934349E-5</v>
      </c>
      <c r="C173">
        <v>7.6255917566221758E-6</v>
      </c>
      <c r="D173">
        <v>5.7819764740551138E-7</v>
      </c>
      <c r="E173">
        <v>5.4745557110796476E-7</v>
      </c>
      <c r="F173">
        <v>5.0334302332958667E-7</v>
      </c>
    </row>
    <row r="178" spans="7:13" x14ac:dyDescent="0.3">
      <c r="G178" s="22">
        <f>AVERAGE(A165:A177)</f>
        <v>1.8499999999999999E-3</v>
      </c>
      <c r="H178" s="22">
        <f>_xlfn.STDEV.P(A166:A178)/SQRT(COUNT(A166:A178))</f>
        <v>3.6590830666833582E-4</v>
      </c>
      <c r="I178" s="22">
        <f>AVERAGE(B165:B177)</f>
        <v>4.383372770585489E-5</v>
      </c>
      <c r="J178" s="22">
        <f>_xlfn.STDEV.P(B165:B177)/SQRT(COUNT(B165:B177))</f>
        <v>8.0615085303795386E-6</v>
      </c>
      <c r="K178" s="22">
        <f>AVERAGE(D165:D177)</f>
        <v>3.4816554285708038E-6</v>
      </c>
      <c r="L178" s="22">
        <f>K178*0.4193</f>
        <v>1.459858121199738E-6</v>
      </c>
      <c r="M178" s="22">
        <f>K178*0.40806</f>
        <v>1.4207243141826022E-6</v>
      </c>
    </row>
    <row r="179" spans="7:13" s="3" customFormat="1"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80"/>
  <sheetViews>
    <sheetView workbookViewId="0">
      <selection activeCell="G22" sqref="G22"/>
    </sheetView>
  </sheetViews>
  <sheetFormatPr defaultRowHeight="14.4" x14ac:dyDescent="0.3"/>
  <cols>
    <col min="1" max="3" width="12" bestFit="1" customWidth="1"/>
    <col min="4" max="4" width="21.5546875" bestFit="1" customWidth="1"/>
    <col min="5" max="5" width="13.5546875" bestFit="1" customWidth="1"/>
    <col min="6" max="6" width="13.6640625" bestFit="1" customWidth="1"/>
    <col min="7" max="7" width="80.5546875" bestFit="1" customWidth="1"/>
    <col min="8" max="8" width="13.109375" bestFit="1" customWidth="1"/>
    <col min="9" max="9" width="13.6640625" bestFit="1" customWidth="1"/>
    <col min="10" max="10" width="26.88671875" bestFit="1" customWidth="1"/>
  </cols>
  <sheetData>
    <row r="1" spans="1:11" ht="23.25" x14ac:dyDescent="0.35">
      <c r="A1" s="21" t="s">
        <v>22</v>
      </c>
    </row>
    <row r="2" spans="1:11" ht="23.25" x14ac:dyDescent="0.35">
      <c r="A2" s="21" t="s">
        <v>26</v>
      </c>
    </row>
    <row r="3" spans="1:11" ht="23.25" x14ac:dyDescent="0.35">
      <c r="A3" s="6" t="s">
        <v>23</v>
      </c>
      <c r="I3" t="s">
        <v>30</v>
      </c>
    </row>
    <row r="4" spans="1:11" ht="23.25" x14ac:dyDescent="0.35">
      <c r="A4" s="6" t="s">
        <v>4</v>
      </c>
      <c r="I4">
        <v>1</v>
      </c>
    </row>
    <row r="5" spans="1:11" ht="23.25" x14ac:dyDescent="0.35">
      <c r="A5" s="6" t="s">
        <v>24</v>
      </c>
    </row>
    <row r="6" spans="1:11" ht="23.25" x14ac:dyDescent="0.35">
      <c r="A6" s="6" t="s">
        <v>25</v>
      </c>
    </row>
    <row r="7" spans="1:11" s="3" customFormat="1" ht="23.25" x14ac:dyDescent="0.35">
      <c r="A7" s="10" t="s">
        <v>40</v>
      </c>
    </row>
    <row r="8" spans="1:11" ht="15" x14ac:dyDescent="0.25">
      <c r="A8" s="7" t="s">
        <v>20</v>
      </c>
      <c r="B8" s="7" t="s">
        <v>3</v>
      </c>
      <c r="C8" s="7" t="s">
        <v>1</v>
      </c>
      <c r="D8" s="7" t="s">
        <v>2</v>
      </c>
      <c r="E8" s="7" t="s">
        <v>7</v>
      </c>
      <c r="F8" s="7" t="s">
        <v>8</v>
      </c>
      <c r="G8" s="7" t="s">
        <v>27</v>
      </c>
      <c r="H8" s="7" t="s">
        <v>21</v>
      </c>
      <c r="I8" s="7" t="s">
        <v>8</v>
      </c>
      <c r="J8" s="7" t="s">
        <v>9</v>
      </c>
      <c r="K8" s="3"/>
    </row>
    <row r="9" spans="1:11" ht="15" x14ac:dyDescent="0.25">
      <c r="A9">
        <v>2.0000000000000001E-9</v>
      </c>
      <c r="B9">
        <v>0.64559254971011781</v>
      </c>
      <c r="C9">
        <v>2.7811274655067282E-2</v>
      </c>
      <c r="D9">
        <v>0.63610520972892781</v>
      </c>
      <c r="E9">
        <v>6.6187319768758163E-2</v>
      </c>
      <c r="F9">
        <v>6.6187319768758163E-2</v>
      </c>
      <c r="G9">
        <f>D9*$I$4</f>
        <v>0.63610520972892781</v>
      </c>
      <c r="H9">
        <f t="shared" ref="H9:I9" si="0">E9*$I$4</f>
        <v>6.6187319768758163E-2</v>
      </c>
      <c r="I9">
        <f t="shared" si="0"/>
        <v>6.6187319768758163E-2</v>
      </c>
      <c r="J9">
        <v>537</v>
      </c>
      <c r="K9" s="3"/>
    </row>
    <row r="10" spans="1:11" ht="15" x14ac:dyDescent="0.25">
      <c r="A10">
        <v>5.0000000000000001E-9</v>
      </c>
      <c r="B10">
        <v>0.75474264329600971</v>
      </c>
      <c r="C10">
        <v>2.420682167475089E-2</v>
      </c>
      <c r="D10">
        <v>0.74526255349510273</v>
      </c>
      <c r="E10">
        <v>9.4173206225077716E-2</v>
      </c>
      <c r="F10">
        <v>9.4173206225077716E-2</v>
      </c>
      <c r="G10">
        <f t="shared" ref="G10:G54" si="1">D10*$I$4</f>
        <v>0.74526255349510273</v>
      </c>
      <c r="H10">
        <f t="shared" ref="H10:H54" si="2">E10*$I$4</f>
        <v>9.4173206225077716E-2</v>
      </c>
      <c r="I10">
        <f t="shared" ref="I10:I54" si="3">F10*$I$4</f>
        <v>9.4173206225077716E-2</v>
      </c>
      <c r="J10">
        <v>537</v>
      </c>
      <c r="K10" s="3"/>
    </row>
    <row r="11" spans="1:11" ht="15" x14ac:dyDescent="0.25">
      <c r="A11">
        <v>1E-8</v>
      </c>
      <c r="B11">
        <v>0.86890791179314009</v>
      </c>
      <c r="C11">
        <v>2.2552330519035334E-2</v>
      </c>
      <c r="D11">
        <v>0.85928313564434555</v>
      </c>
      <c r="E11">
        <v>9.1365740972726331E-2</v>
      </c>
      <c r="F11">
        <v>9.1365740972726331E-2</v>
      </c>
      <c r="G11">
        <f t="shared" si="1"/>
        <v>0.85928313564434555</v>
      </c>
      <c r="H11">
        <f t="shared" si="2"/>
        <v>9.1365740972726331E-2</v>
      </c>
      <c r="I11">
        <f t="shared" si="3"/>
        <v>9.1365740972726331E-2</v>
      </c>
      <c r="J11">
        <v>537</v>
      </c>
      <c r="K11" s="3"/>
    </row>
    <row r="12" spans="1:11" ht="15" x14ac:dyDescent="0.25">
      <c r="A12">
        <v>2E-8</v>
      </c>
      <c r="B12">
        <v>1</v>
      </c>
      <c r="C12">
        <v>2.2663081487203019E-2</v>
      </c>
      <c r="D12">
        <v>0.99101227908085709</v>
      </c>
      <c r="E12">
        <v>0.12725513764891833</v>
      </c>
      <c r="F12">
        <v>0.12725513764891833</v>
      </c>
      <c r="G12">
        <f t="shared" si="1"/>
        <v>0.99101227908085709</v>
      </c>
      <c r="H12">
        <f t="shared" si="2"/>
        <v>0.12725513764891833</v>
      </c>
      <c r="I12">
        <f t="shared" si="3"/>
        <v>0.12725513764891833</v>
      </c>
      <c r="J12">
        <v>537</v>
      </c>
      <c r="K12" s="3"/>
    </row>
    <row r="13" spans="1:11" ht="15" x14ac:dyDescent="0.25">
      <c r="A13">
        <v>4.0000000000000001E-8</v>
      </c>
      <c r="B13">
        <v>0.41327898223894144</v>
      </c>
      <c r="C13">
        <v>1.1587747232556256E-2</v>
      </c>
      <c r="D13">
        <v>0.40368329115672913</v>
      </c>
      <c r="E13">
        <v>5.4994949505409986E-2</v>
      </c>
      <c r="F13">
        <v>5.4994949505409986E-2</v>
      </c>
      <c r="G13">
        <f t="shared" si="1"/>
        <v>0.40368329115672913</v>
      </c>
      <c r="H13">
        <f t="shared" si="2"/>
        <v>5.4994949505409986E-2</v>
      </c>
      <c r="I13">
        <f t="shared" si="3"/>
        <v>5.4994949505409986E-2</v>
      </c>
      <c r="J13">
        <v>537</v>
      </c>
      <c r="K13" s="3"/>
    </row>
    <row r="14" spans="1:11" ht="15" x14ac:dyDescent="0.25">
      <c r="A14">
        <v>8.0000000000000002E-8</v>
      </c>
      <c r="B14">
        <v>0.30745401605208217</v>
      </c>
      <c r="C14">
        <v>1.0127051884192882E-2</v>
      </c>
      <c r="D14">
        <v>0.29724187621682224</v>
      </c>
      <c r="E14">
        <v>3.1968236500119984E-2</v>
      </c>
      <c r="F14">
        <v>3.1968236500119984E-2</v>
      </c>
      <c r="G14">
        <f t="shared" si="1"/>
        <v>0.29724187621682224</v>
      </c>
      <c r="H14">
        <f t="shared" si="2"/>
        <v>3.1968236500119984E-2</v>
      </c>
      <c r="I14">
        <f t="shared" si="3"/>
        <v>3.1968236500119984E-2</v>
      </c>
      <c r="J14">
        <v>537</v>
      </c>
      <c r="K14" s="3"/>
    </row>
    <row r="15" spans="1:11" ht="15" x14ac:dyDescent="0.25">
      <c r="A15">
        <v>1.4999999999999999E-7</v>
      </c>
      <c r="B15">
        <v>0.24300041986487736</v>
      </c>
      <c r="C15">
        <v>7.2772331803486407E-3</v>
      </c>
      <c r="D15">
        <v>0.23475417882930957</v>
      </c>
      <c r="E15">
        <v>2.0487917959263083E-2</v>
      </c>
      <c r="F15">
        <v>2.0487917959263083E-2</v>
      </c>
      <c r="G15">
        <f t="shared" si="1"/>
        <v>0.23475417882930957</v>
      </c>
      <c r="H15">
        <f t="shared" si="2"/>
        <v>2.0487917959263083E-2</v>
      </c>
      <c r="I15">
        <f t="shared" si="3"/>
        <v>2.0487917959263083E-2</v>
      </c>
      <c r="J15">
        <v>537</v>
      </c>
      <c r="K15" s="3"/>
    </row>
    <row r="16" spans="1:11" ht="15" x14ac:dyDescent="0.25">
      <c r="A16">
        <v>2.9999999999999999E-7</v>
      </c>
      <c r="B16">
        <v>0.19634244029072231</v>
      </c>
      <c r="C16">
        <v>7.8304309458165616E-3</v>
      </c>
      <c r="D16">
        <v>0.1876558027523082</v>
      </c>
      <c r="E16">
        <v>2.1448477082570118E-2</v>
      </c>
      <c r="F16">
        <v>2.1448477082570118E-2</v>
      </c>
      <c r="G16">
        <f t="shared" si="1"/>
        <v>0.1876558027523082</v>
      </c>
      <c r="H16">
        <f t="shared" si="2"/>
        <v>2.1448477082570118E-2</v>
      </c>
      <c r="I16">
        <f t="shared" si="3"/>
        <v>2.1448477082570118E-2</v>
      </c>
      <c r="J16">
        <v>537</v>
      </c>
      <c r="K16" s="3"/>
    </row>
    <row r="17" spans="1:11" ht="15" x14ac:dyDescent="0.25">
      <c r="A17">
        <v>4.9999999999999998E-7</v>
      </c>
      <c r="B17">
        <v>0.13301453126114113</v>
      </c>
      <c r="C17">
        <v>6.2297983057657477E-3</v>
      </c>
      <c r="D17">
        <v>0.12475223519010671</v>
      </c>
      <c r="E17">
        <v>1.4821781136479174E-2</v>
      </c>
      <c r="F17">
        <v>1.4821781136479174E-2</v>
      </c>
      <c r="G17">
        <f t="shared" si="1"/>
        <v>0.12475223519010671</v>
      </c>
      <c r="H17">
        <f t="shared" si="2"/>
        <v>1.4821781136479174E-2</v>
      </c>
      <c r="I17">
        <f t="shared" si="3"/>
        <v>1.4821781136479174E-2</v>
      </c>
      <c r="J17">
        <v>537</v>
      </c>
      <c r="K17" s="3"/>
    </row>
    <row r="18" spans="1:11" ht="15" x14ac:dyDescent="0.25">
      <c r="A18">
        <v>9.9999999999999995E-7</v>
      </c>
      <c r="B18">
        <v>0.2016699525776583</v>
      </c>
      <c r="C18">
        <v>6.958090958544127E-3</v>
      </c>
      <c r="D18">
        <v>0.19377526810012421</v>
      </c>
      <c r="E18">
        <v>1.9884300499268814E-2</v>
      </c>
      <c r="F18">
        <v>1.9884300499268814E-2</v>
      </c>
      <c r="G18">
        <f t="shared" si="1"/>
        <v>0.19377526810012421</v>
      </c>
      <c r="H18">
        <f t="shared" si="2"/>
        <v>1.9884300499268814E-2</v>
      </c>
      <c r="I18">
        <f t="shared" si="3"/>
        <v>1.9884300499268814E-2</v>
      </c>
      <c r="J18">
        <v>537</v>
      </c>
      <c r="K18" s="3"/>
    </row>
    <row r="19" spans="1:11" ht="15" x14ac:dyDescent="0.25">
      <c r="A19">
        <v>9.9999999999999995E-7</v>
      </c>
      <c r="B19">
        <v>0.20159074064093646</v>
      </c>
      <c r="C19">
        <v>5.1711636211506842E-3</v>
      </c>
      <c r="D19">
        <v>0.19418211664565363</v>
      </c>
      <c r="E19">
        <v>1.3681067130316844E-2</v>
      </c>
      <c r="F19">
        <v>1.3681067130316844E-2</v>
      </c>
      <c r="G19">
        <f t="shared" si="1"/>
        <v>0.19418211664565363</v>
      </c>
      <c r="H19">
        <f t="shared" si="2"/>
        <v>1.3681067130316844E-2</v>
      </c>
      <c r="I19">
        <f t="shared" si="3"/>
        <v>1.3681067130316844E-2</v>
      </c>
      <c r="J19">
        <v>537</v>
      </c>
      <c r="K19" s="3"/>
    </row>
    <row r="20" spans="1:11" ht="15" x14ac:dyDescent="0.25">
      <c r="A20">
        <v>1.3999999999999999E-6</v>
      </c>
      <c r="B20">
        <v>0.20696191178569601</v>
      </c>
      <c r="C20">
        <v>5.303552139391105E-3</v>
      </c>
      <c r="D20">
        <v>0.20051847941786172</v>
      </c>
      <c r="E20">
        <v>1.4302826327839597E-2</v>
      </c>
      <c r="F20">
        <v>1.4302826327839597E-2</v>
      </c>
      <c r="G20">
        <f t="shared" si="1"/>
        <v>0.20051847941786172</v>
      </c>
      <c r="H20">
        <f t="shared" si="2"/>
        <v>1.4302826327839597E-2</v>
      </c>
      <c r="I20">
        <f t="shared" si="3"/>
        <v>1.4302826327839597E-2</v>
      </c>
      <c r="J20">
        <v>537</v>
      </c>
      <c r="K20" s="3"/>
    </row>
    <row r="21" spans="1:11" ht="15" x14ac:dyDescent="0.25">
      <c r="A21">
        <v>2.0999999999999998E-6</v>
      </c>
      <c r="B21">
        <v>7.7012360079015449E-2</v>
      </c>
      <c r="C21">
        <v>1.9856700230280319E-3</v>
      </c>
      <c r="D21">
        <v>6.8785131786224626E-2</v>
      </c>
      <c r="E21">
        <v>4.517719824385355E-3</v>
      </c>
      <c r="F21">
        <v>4.517719824385355E-3</v>
      </c>
      <c r="G21">
        <f t="shared" si="1"/>
        <v>6.8785131786224626E-2</v>
      </c>
      <c r="H21">
        <f t="shared" si="2"/>
        <v>4.517719824385355E-3</v>
      </c>
      <c r="I21">
        <f t="shared" si="3"/>
        <v>4.517719824385355E-3</v>
      </c>
      <c r="J21">
        <v>537</v>
      </c>
      <c r="K21" s="3"/>
    </row>
    <row r="22" spans="1:11" ht="15" x14ac:dyDescent="0.25">
      <c r="A22">
        <v>3.0000000000000001E-6</v>
      </c>
      <c r="B22">
        <v>3.0992636584006604E-2</v>
      </c>
      <c r="C22">
        <v>8.9450330605894842E-4</v>
      </c>
      <c r="D22">
        <v>2.3551600963528024E-2</v>
      </c>
      <c r="E22">
        <v>1.3870821605171842E-3</v>
      </c>
      <c r="F22">
        <v>1.3870821605171842E-3</v>
      </c>
      <c r="G22">
        <f t="shared" si="1"/>
        <v>2.3551600963528024E-2</v>
      </c>
      <c r="H22">
        <f t="shared" si="2"/>
        <v>1.3870821605171842E-3</v>
      </c>
      <c r="I22">
        <f t="shared" si="3"/>
        <v>1.3870821605171842E-3</v>
      </c>
      <c r="J22">
        <v>537</v>
      </c>
      <c r="K22" s="3"/>
    </row>
    <row r="23" spans="1:11" ht="15" x14ac:dyDescent="0.25">
      <c r="A23">
        <v>3.0000000000000001E-6</v>
      </c>
      <c r="B23">
        <v>3.0974374194249223E-2</v>
      </c>
      <c r="C23">
        <v>9.186835885367122E-4</v>
      </c>
      <c r="D23">
        <v>2.3545096633358294E-2</v>
      </c>
      <c r="E23">
        <v>1.4018807541347231E-3</v>
      </c>
      <c r="F23">
        <v>1.4018807541347231E-3</v>
      </c>
      <c r="G23">
        <f t="shared" si="1"/>
        <v>2.3545096633358294E-2</v>
      </c>
      <c r="H23">
        <f t="shared" si="2"/>
        <v>1.4018807541347231E-3</v>
      </c>
      <c r="I23">
        <f t="shared" si="3"/>
        <v>1.4018807541347231E-3</v>
      </c>
      <c r="J23">
        <v>537</v>
      </c>
      <c r="K23" s="3"/>
    </row>
    <row r="24" spans="1:11" ht="15" x14ac:dyDescent="0.25">
      <c r="A24">
        <v>5.0000000000000004E-6</v>
      </c>
      <c r="B24">
        <v>1.3462014961591853E-2</v>
      </c>
      <c r="C24">
        <v>6.0701429165266633E-4</v>
      </c>
      <c r="D24">
        <v>6.0416509548151696E-3</v>
      </c>
      <c r="E24">
        <v>4.3562605565529504E-4</v>
      </c>
      <c r="F24">
        <v>4.3562605565529504E-4</v>
      </c>
      <c r="G24">
        <f t="shared" si="1"/>
        <v>6.0416509548151696E-3</v>
      </c>
      <c r="H24">
        <f t="shared" si="2"/>
        <v>4.3562605565529504E-4</v>
      </c>
      <c r="I24">
        <f t="shared" si="3"/>
        <v>4.3562605565529504E-4</v>
      </c>
      <c r="J24">
        <v>537</v>
      </c>
      <c r="K24" s="3"/>
    </row>
    <row r="25" spans="1:11" ht="15" x14ac:dyDescent="0.25">
      <c r="A25">
        <v>7.9999999999999996E-6</v>
      </c>
      <c r="B25">
        <v>8.7629358342942339E-3</v>
      </c>
      <c r="C25">
        <v>3.6292763811444944E-4</v>
      </c>
      <c r="D25">
        <v>2.0206085097628458E-3</v>
      </c>
      <c r="E25">
        <v>1.2876816439959048E-4</v>
      </c>
      <c r="F25">
        <v>1.2876816439959048E-4</v>
      </c>
      <c r="G25">
        <f t="shared" si="1"/>
        <v>2.0206085097628458E-3</v>
      </c>
      <c r="H25">
        <f t="shared" si="2"/>
        <v>1.2876816439959048E-4</v>
      </c>
      <c r="I25">
        <f t="shared" si="3"/>
        <v>1.2876816439959048E-4</v>
      </c>
      <c r="J25">
        <v>537</v>
      </c>
      <c r="K25" s="3"/>
    </row>
    <row r="26" spans="1:11" ht="15" x14ac:dyDescent="0.25">
      <c r="A26">
        <v>1.2E-5</v>
      </c>
      <c r="B26">
        <v>7.042615082728812E-3</v>
      </c>
      <c r="C26">
        <v>3.336740892642208E-4</v>
      </c>
      <c r="D26">
        <v>1.1582430643677435E-3</v>
      </c>
      <c r="E26">
        <v>8.0563394156268829E-5</v>
      </c>
      <c r="F26">
        <v>8.0563394156268829E-5</v>
      </c>
      <c r="G26">
        <f t="shared" si="1"/>
        <v>1.1582430643677435E-3</v>
      </c>
      <c r="H26">
        <f t="shared" si="2"/>
        <v>8.0563394156268829E-5</v>
      </c>
      <c r="I26">
        <f t="shared" si="3"/>
        <v>8.0563394156268829E-5</v>
      </c>
      <c r="J26">
        <v>537</v>
      </c>
      <c r="K26" s="3"/>
    </row>
    <row r="27" spans="1:11" ht="15" x14ac:dyDescent="0.25">
      <c r="A27">
        <v>1.5999999999999999E-5</v>
      </c>
      <c r="B27">
        <v>5.8868245956791316E-3</v>
      </c>
      <c r="C27">
        <v>2.5773718844754513E-4</v>
      </c>
      <c r="D27">
        <v>1.1384432090356651E-4</v>
      </c>
      <c r="E27">
        <v>6.9059399439926404E-6</v>
      </c>
      <c r="F27">
        <v>6.9059399439926404E-6</v>
      </c>
      <c r="G27">
        <f t="shared" si="1"/>
        <v>1.1384432090356651E-4</v>
      </c>
      <c r="H27">
        <f t="shared" si="2"/>
        <v>6.9059399439926404E-6</v>
      </c>
      <c r="I27">
        <f t="shared" si="3"/>
        <v>6.9059399439926404E-6</v>
      </c>
      <c r="J27">
        <v>537</v>
      </c>
      <c r="K27" s="3"/>
    </row>
    <row r="28" spans="1:11" x14ac:dyDescent="0.3">
      <c r="A28">
        <v>1.5999999999999999E-5</v>
      </c>
      <c r="B28">
        <v>5.8888407079624172E-3</v>
      </c>
      <c r="C28">
        <v>2.4121821579398543E-4</v>
      </c>
      <c r="D28">
        <v>1.1388330878327999E-4</v>
      </c>
      <c r="E28">
        <v>6.6489954320488566E-6</v>
      </c>
      <c r="F28">
        <v>6.6489954320488566E-6</v>
      </c>
      <c r="G28">
        <f t="shared" si="1"/>
        <v>1.1388330878327999E-4</v>
      </c>
      <c r="H28">
        <f t="shared" si="2"/>
        <v>6.6489954320488566E-6</v>
      </c>
      <c r="I28">
        <f t="shared" si="3"/>
        <v>6.6489954320488566E-6</v>
      </c>
      <c r="J28">
        <v>537</v>
      </c>
      <c r="K28" s="3"/>
    </row>
    <row r="29" spans="1:11" x14ac:dyDescent="0.3">
      <c r="A29">
        <v>2.0000000000000002E-5</v>
      </c>
      <c r="B29">
        <v>4.8540565670563704E-3</v>
      </c>
      <c r="C29">
        <v>1.6909617685721386E-4</v>
      </c>
      <c r="J29">
        <v>537</v>
      </c>
      <c r="K29" s="3"/>
    </row>
    <row r="30" spans="1:11" x14ac:dyDescent="0.3">
      <c r="A30">
        <v>3.0000000000000001E-5</v>
      </c>
      <c r="B30">
        <v>3.7327999068552035E-3</v>
      </c>
      <c r="C30">
        <v>2.0346221401128334E-4</v>
      </c>
      <c r="D30">
        <v>4.9195733453856514E-5</v>
      </c>
      <c r="E30">
        <v>3.8554527145602987E-6</v>
      </c>
      <c r="F30">
        <v>3.8554527145602987E-6</v>
      </c>
      <c r="G30">
        <f t="shared" si="1"/>
        <v>4.9195733453856514E-5</v>
      </c>
      <c r="H30">
        <f t="shared" si="2"/>
        <v>3.8554527145602987E-6</v>
      </c>
      <c r="I30">
        <f t="shared" si="3"/>
        <v>3.8554527145602987E-6</v>
      </c>
      <c r="J30">
        <v>537</v>
      </c>
      <c r="K30" s="3"/>
    </row>
    <row r="31" spans="1:11" x14ac:dyDescent="0.3">
      <c r="A31">
        <v>5.0000000000000002E-5</v>
      </c>
      <c r="B31">
        <v>1.8270473506663588E-3</v>
      </c>
      <c r="C31">
        <v>1.3150253873583299E-4</v>
      </c>
      <c r="D31">
        <v>6.5585274933085172E-5</v>
      </c>
      <c r="E31">
        <v>6.9011382045752031E-6</v>
      </c>
      <c r="F31">
        <v>6.9011382045752031E-6</v>
      </c>
      <c r="G31">
        <f t="shared" si="1"/>
        <v>6.5585274933085172E-5</v>
      </c>
      <c r="H31">
        <f t="shared" si="2"/>
        <v>6.9011382045752031E-6</v>
      </c>
      <c r="I31">
        <f t="shared" si="3"/>
        <v>6.9011382045752031E-6</v>
      </c>
      <c r="J31">
        <v>537</v>
      </c>
      <c r="K31" s="3"/>
    </row>
    <row r="32" spans="1:11" x14ac:dyDescent="0.3">
      <c r="A32">
        <v>1E-4</v>
      </c>
      <c r="B32">
        <v>2.9198395518100395E-4</v>
      </c>
      <c r="C32">
        <v>3.1481472628699604E-5</v>
      </c>
      <c r="D32">
        <v>5.934426504254673E-6</v>
      </c>
      <c r="E32">
        <v>9.0374608635901991E-7</v>
      </c>
      <c r="F32">
        <v>9.0374608635901991E-7</v>
      </c>
      <c r="G32">
        <f t="shared" si="1"/>
        <v>5.934426504254673E-6</v>
      </c>
      <c r="H32">
        <f t="shared" si="2"/>
        <v>9.0374608635901991E-7</v>
      </c>
      <c r="I32">
        <f t="shared" si="3"/>
        <v>9.0374608635901991E-7</v>
      </c>
      <c r="J32">
        <v>537</v>
      </c>
      <c r="K32" s="3"/>
    </row>
    <row r="33" spans="1:11" x14ac:dyDescent="0.3">
      <c r="A33">
        <v>1E-4</v>
      </c>
      <c r="B33">
        <v>2.9100000000000003E-4</v>
      </c>
      <c r="C33">
        <v>1.795453757535992E-5</v>
      </c>
      <c r="D33">
        <v>5.9399999999999999E-6</v>
      </c>
      <c r="E33">
        <v>1.2267460042823316E-5</v>
      </c>
      <c r="F33">
        <v>1.1810877696238217E-5</v>
      </c>
      <c r="G33">
        <f t="shared" si="1"/>
        <v>5.9399999999999999E-6</v>
      </c>
      <c r="H33">
        <f t="shared" si="2"/>
        <v>1.2267460042823316E-5</v>
      </c>
      <c r="I33">
        <f t="shared" si="3"/>
        <v>1.1810877696238217E-5</v>
      </c>
      <c r="J33">
        <v>537</v>
      </c>
      <c r="K33" s="3"/>
    </row>
    <row r="34" spans="1:11" x14ac:dyDescent="0.3">
      <c r="A34">
        <v>2.0000000000000001E-4</v>
      </c>
      <c r="B34">
        <v>4.1875608816945373E-5</v>
      </c>
      <c r="C34">
        <v>9.1387605608077956E-6</v>
      </c>
      <c r="D34">
        <v>1.3381384717314749E-5</v>
      </c>
      <c r="E34">
        <v>6.6106544979424009E-6</v>
      </c>
      <c r="F34">
        <v>5.6131873053017571E-6</v>
      </c>
      <c r="G34">
        <f t="shared" si="1"/>
        <v>1.3381384717314749E-5</v>
      </c>
      <c r="H34">
        <f t="shared" si="2"/>
        <v>6.6106544979424009E-6</v>
      </c>
      <c r="I34">
        <f t="shared" si="3"/>
        <v>5.6131873053017571E-6</v>
      </c>
      <c r="J34">
        <v>537</v>
      </c>
      <c r="K34" s="3"/>
    </row>
    <row r="35" spans="1:11" x14ac:dyDescent="0.3">
      <c r="A35">
        <v>2.9999999999999997E-4</v>
      </c>
      <c r="B35">
        <v>9.9507626283125425E-6</v>
      </c>
      <c r="C35">
        <v>1.9901937006376994E-6</v>
      </c>
      <c r="D35">
        <v>1.8697072637872314E-6</v>
      </c>
      <c r="E35">
        <v>1.4290003943236529E-6</v>
      </c>
      <c r="F35">
        <v>1.2349565425094543E-6</v>
      </c>
      <c r="G35">
        <f t="shared" si="1"/>
        <v>1.8697072637872314E-6</v>
      </c>
      <c r="H35">
        <f t="shared" si="2"/>
        <v>1.4290003943236529E-6</v>
      </c>
      <c r="I35">
        <f t="shared" si="3"/>
        <v>1.2349565425094543E-6</v>
      </c>
      <c r="J35">
        <v>537</v>
      </c>
      <c r="K35" s="3"/>
    </row>
    <row r="36" spans="1:11" x14ac:dyDescent="0.3">
      <c r="A36">
        <v>5.0000000000000001E-4</v>
      </c>
      <c r="B36">
        <v>1.0309435716780726E-5</v>
      </c>
      <c r="C36">
        <v>1.7182777209549085E-6</v>
      </c>
      <c r="D36">
        <v>1.7285238026469263E-6</v>
      </c>
      <c r="E36">
        <v>1.2205034120200595E-6</v>
      </c>
      <c r="F36">
        <v>1.0817369311363742E-6</v>
      </c>
      <c r="G36">
        <f t="shared" si="1"/>
        <v>1.7285238026469263E-6</v>
      </c>
      <c r="H36">
        <f t="shared" si="2"/>
        <v>1.2205034120200595E-6</v>
      </c>
      <c r="I36">
        <f t="shared" si="3"/>
        <v>1.0817369311363742E-6</v>
      </c>
      <c r="J36">
        <v>537</v>
      </c>
      <c r="K36" s="3"/>
    </row>
    <row r="37" spans="1:11" x14ac:dyDescent="0.3">
      <c r="A37">
        <v>7.5000000000000002E-4</v>
      </c>
      <c r="B37">
        <v>9.7187156530018649E-6</v>
      </c>
      <c r="C37">
        <v>1.6427990046642E-6</v>
      </c>
      <c r="K37" s="3"/>
    </row>
    <row r="38" spans="1:11" x14ac:dyDescent="0.3">
      <c r="A38">
        <v>1E-3</v>
      </c>
      <c r="B38">
        <v>5.648081190946057E-6</v>
      </c>
      <c r="C38">
        <v>1.0312078298031233E-6</v>
      </c>
      <c r="K38" s="3"/>
    </row>
    <row r="39" spans="1:11" s="3" customFormat="1" ht="23.4" x14ac:dyDescent="0.45">
      <c r="A39" s="10" t="s">
        <v>41</v>
      </c>
    </row>
    <row r="40" spans="1:11" x14ac:dyDescent="0.3">
      <c r="A40" s="1">
        <v>1.0000000000000001E-9</v>
      </c>
      <c r="B40" s="4">
        <v>0.90141990535119598</v>
      </c>
      <c r="C40" s="1">
        <v>1.6019071021463091E-2</v>
      </c>
      <c r="D40">
        <v>0.8678661422365288</v>
      </c>
      <c r="E40">
        <v>4.2917264253479401E-2</v>
      </c>
      <c r="F40">
        <v>4.2917264253479401E-2</v>
      </c>
      <c r="G40">
        <f t="shared" si="1"/>
        <v>0.8678661422365288</v>
      </c>
      <c r="H40">
        <f t="shared" si="2"/>
        <v>4.2917264253479401E-2</v>
      </c>
      <c r="I40">
        <f t="shared" si="3"/>
        <v>4.2917264253479401E-2</v>
      </c>
      <c r="J40">
        <v>532</v>
      </c>
      <c r="K40" s="3"/>
    </row>
    <row r="41" spans="1:11" x14ac:dyDescent="0.3">
      <c r="A41" s="1">
        <v>1E-8</v>
      </c>
      <c r="B41" s="4">
        <v>1</v>
      </c>
      <c r="C41" s="1">
        <v>1.7031194497938731E-2</v>
      </c>
      <c r="D41">
        <v>0.96940211563337875</v>
      </c>
      <c r="E41">
        <v>5.2326002524795211E-2</v>
      </c>
      <c r="F41">
        <v>5.2326002524795211E-2</v>
      </c>
      <c r="G41">
        <f t="shared" si="1"/>
        <v>0.96940211563337875</v>
      </c>
      <c r="H41">
        <f t="shared" si="2"/>
        <v>5.2326002524795211E-2</v>
      </c>
      <c r="I41">
        <f t="shared" si="3"/>
        <v>5.2326002524795211E-2</v>
      </c>
      <c r="J41">
        <v>532</v>
      </c>
      <c r="K41" s="3"/>
    </row>
    <row r="42" spans="1:11" x14ac:dyDescent="0.3">
      <c r="A42" s="1">
        <v>9.9999999999999995E-8</v>
      </c>
      <c r="B42" s="4">
        <v>0.62394788759604158</v>
      </c>
      <c r="C42" s="1">
        <v>1.1975534528770837E-2</v>
      </c>
      <c r="D42">
        <v>0.5923495114892563</v>
      </c>
      <c r="E42">
        <v>2.8796833493631397E-2</v>
      </c>
      <c r="F42">
        <v>2.8796833493631397E-2</v>
      </c>
      <c r="G42">
        <f t="shared" si="1"/>
        <v>0.5923495114892563</v>
      </c>
      <c r="H42">
        <f t="shared" si="2"/>
        <v>2.8796833493631397E-2</v>
      </c>
      <c r="I42">
        <f t="shared" si="3"/>
        <v>2.8796833493631397E-2</v>
      </c>
      <c r="J42">
        <v>532</v>
      </c>
      <c r="K42" s="3"/>
    </row>
    <row r="43" spans="1:11" x14ac:dyDescent="0.3">
      <c r="A43" s="1">
        <v>9.9999999999999995E-7</v>
      </c>
      <c r="B43" s="4">
        <v>0.33382333453671736</v>
      </c>
      <c r="C43" s="1">
        <v>6.7714592945865423E-3</v>
      </c>
      <c r="D43">
        <v>0.30402534746219101</v>
      </c>
      <c r="E43">
        <v>1.4977537130165728E-2</v>
      </c>
      <c r="F43">
        <v>1.4977537130165728E-2</v>
      </c>
      <c r="G43">
        <f t="shared" si="1"/>
        <v>0.30402534746219101</v>
      </c>
      <c r="H43">
        <f t="shared" si="2"/>
        <v>1.4977537130165728E-2</v>
      </c>
      <c r="I43">
        <f t="shared" si="3"/>
        <v>1.4977537130165728E-2</v>
      </c>
      <c r="J43">
        <v>532</v>
      </c>
      <c r="K43" s="3"/>
    </row>
    <row r="44" spans="1:11" s="5" customFormat="1" x14ac:dyDescent="0.3">
      <c r="A44" s="1">
        <v>9.9999999999999995E-7</v>
      </c>
      <c r="B44" s="4">
        <v>0.3336273259324648</v>
      </c>
      <c r="C44" s="1">
        <v>5.026277274963257E-3</v>
      </c>
      <c r="D44">
        <v>0.30440418982761264</v>
      </c>
      <c r="E44">
        <v>1.102463939715399E-2</v>
      </c>
      <c r="F44">
        <v>1.102463939715399E-2</v>
      </c>
      <c r="G44">
        <f t="shared" si="1"/>
        <v>0.30440418982761264</v>
      </c>
      <c r="H44">
        <f t="shared" si="2"/>
        <v>1.102463939715399E-2</v>
      </c>
      <c r="I44">
        <f t="shared" si="3"/>
        <v>1.102463939715399E-2</v>
      </c>
      <c r="J44">
        <v>532</v>
      </c>
      <c r="K44" s="3"/>
    </row>
    <row r="45" spans="1:11" x14ac:dyDescent="0.3">
      <c r="A45" s="1">
        <v>1.9999999999999999E-6</v>
      </c>
      <c r="B45" s="4">
        <v>0.13394012171358743</v>
      </c>
      <c r="C45" s="1">
        <v>2.1818408295879339E-3</v>
      </c>
      <c r="D45">
        <v>0.10508616790594948</v>
      </c>
      <c r="E45">
        <v>3.521997768802943E-3</v>
      </c>
      <c r="F45">
        <v>3.521997768802943E-3</v>
      </c>
      <c r="G45">
        <f t="shared" si="1"/>
        <v>0.10508616790594948</v>
      </c>
      <c r="H45">
        <f t="shared" si="2"/>
        <v>3.521997768802943E-3</v>
      </c>
      <c r="I45">
        <f t="shared" si="3"/>
        <v>3.521997768802943E-3</v>
      </c>
      <c r="J45">
        <v>532</v>
      </c>
      <c r="K45" s="3"/>
    </row>
    <row r="46" spans="1:11" x14ac:dyDescent="0.3">
      <c r="A46" s="1">
        <v>5.0000000000000004E-6</v>
      </c>
      <c r="B46" s="4">
        <v>4.1461947652124291E-2</v>
      </c>
      <c r="C46" s="1">
        <v>9.8762779863360395E-4</v>
      </c>
      <c r="D46">
        <v>1.7090973972408146E-2</v>
      </c>
      <c r="E46">
        <v>6.5205048159543003E-4</v>
      </c>
      <c r="F46">
        <v>6.5205048159543003E-4</v>
      </c>
      <c r="G46">
        <f t="shared" si="1"/>
        <v>1.7090973972408146E-2</v>
      </c>
      <c r="H46">
        <f t="shared" si="2"/>
        <v>6.5205048159543003E-4</v>
      </c>
      <c r="I46">
        <f t="shared" si="3"/>
        <v>6.5205048159543003E-4</v>
      </c>
      <c r="J46">
        <v>532</v>
      </c>
      <c r="K46" s="3"/>
    </row>
    <row r="47" spans="1:11" x14ac:dyDescent="0.3">
      <c r="A47" s="1">
        <v>1.0000000000000001E-5</v>
      </c>
      <c r="B47" s="4">
        <v>2.3371946995125074E-2</v>
      </c>
      <c r="C47" s="1">
        <v>5.568789662336298E-4</v>
      </c>
      <c r="D47">
        <v>5.9870468151696915E-3</v>
      </c>
      <c r="E47">
        <v>2.2095187713560191E-4</v>
      </c>
      <c r="F47">
        <v>2.2095187713560191E-4</v>
      </c>
      <c r="G47">
        <f t="shared" si="1"/>
        <v>5.9870468151696915E-3</v>
      </c>
      <c r="H47">
        <f t="shared" si="2"/>
        <v>2.2095187713560191E-4</v>
      </c>
      <c r="I47">
        <f t="shared" si="3"/>
        <v>2.2095187713560191E-4</v>
      </c>
      <c r="J47">
        <v>532</v>
      </c>
      <c r="K47" s="3"/>
    </row>
    <row r="48" spans="1:11" x14ac:dyDescent="0.3">
      <c r="A48" s="1">
        <v>1.0000000000000001E-5</v>
      </c>
      <c r="B48" s="4">
        <v>2.3373552357790178E-2</v>
      </c>
      <c r="C48" s="1">
        <v>5.4641965884689178E-4</v>
      </c>
      <c r="D48">
        <v>5.9870738198792676E-3</v>
      </c>
      <c r="E48">
        <v>2.1300395400468677E-4</v>
      </c>
      <c r="F48">
        <v>2.1300395400468677E-4</v>
      </c>
      <c r="G48">
        <f t="shared" si="1"/>
        <v>5.9870738198792676E-3</v>
      </c>
      <c r="H48">
        <f t="shared" si="2"/>
        <v>2.1300395400468677E-4</v>
      </c>
      <c r="I48">
        <f t="shared" si="3"/>
        <v>2.1300395400468677E-4</v>
      </c>
      <c r="J48">
        <v>532</v>
      </c>
      <c r="K48" s="3"/>
    </row>
    <row r="49" spans="1:11" x14ac:dyDescent="0.3">
      <c r="A49" s="1">
        <v>2.0000000000000002E-5</v>
      </c>
      <c r="B49" s="4">
        <v>1.27783354288004E-2</v>
      </c>
      <c r="C49" s="1">
        <v>3.0866104634838396E-4</v>
      </c>
      <c r="D49">
        <v>1.2985766306748156E-3</v>
      </c>
      <c r="E49">
        <v>4.5771893491003833E-5</v>
      </c>
      <c r="F49">
        <v>4.5771893491003833E-5</v>
      </c>
      <c r="G49">
        <f t="shared" si="1"/>
        <v>1.2985766306748156E-3</v>
      </c>
      <c r="H49">
        <f t="shared" si="2"/>
        <v>4.5771893491003833E-5</v>
      </c>
      <c r="I49">
        <f t="shared" si="3"/>
        <v>4.5771893491003833E-5</v>
      </c>
      <c r="J49">
        <v>532</v>
      </c>
      <c r="K49" s="3"/>
    </row>
    <row r="50" spans="1:11" x14ac:dyDescent="0.3">
      <c r="A50" s="1">
        <v>5.0000000000000002E-5</v>
      </c>
      <c r="B50" s="4">
        <v>3.8564828714129449E-3</v>
      </c>
      <c r="C50" s="1">
        <v>1.5538126252487923E-4</v>
      </c>
      <c r="D50">
        <v>7.1826434116113919E-4</v>
      </c>
      <c r="E50">
        <v>4.2702639917927891E-5</v>
      </c>
      <c r="F50">
        <v>4.2702639917927891E-5</v>
      </c>
      <c r="G50">
        <f t="shared" si="1"/>
        <v>7.1826434116113919E-4</v>
      </c>
      <c r="H50">
        <f t="shared" si="2"/>
        <v>4.2702639917927891E-5</v>
      </c>
      <c r="I50">
        <f t="shared" si="3"/>
        <v>4.2702639917927891E-5</v>
      </c>
      <c r="J50">
        <v>532</v>
      </c>
      <c r="K50" s="3"/>
    </row>
    <row r="51" spans="1:11" x14ac:dyDescent="0.3">
      <c r="A51" s="1">
        <v>5.0000000000000002E-5</v>
      </c>
      <c r="B51" s="5">
        <v>3.8599999999999997E-3</v>
      </c>
      <c r="C51">
        <v>1.3412723551876858E-4</v>
      </c>
      <c r="D51">
        <v>7.1900000000000002E-4</v>
      </c>
      <c r="E51">
        <v>4.7767670995259569E-4</v>
      </c>
      <c r="F51">
        <v>4.672289706802697E-4</v>
      </c>
      <c r="G51">
        <f t="shared" si="1"/>
        <v>7.1900000000000002E-4</v>
      </c>
      <c r="H51">
        <f t="shared" si="2"/>
        <v>4.7767670995259569E-4</v>
      </c>
      <c r="I51">
        <f t="shared" si="3"/>
        <v>4.672289706802697E-4</v>
      </c>
      <c r="J51">
        <v>532</v>
      </c>
      <c r="K51" s="3"/>
    </row>
    <row r="52" spans="1:11" x14ac:dyDescent="0.3">
      <c r="A52" s="1">
        <v>8.0000000000000007E-5</v>
      </c>
      <c r="B52" s="4">
        <v>1.4489195930360388E-3</v>
      </c>
      <c r="C52" s="1">
        <v>5.3722595745990942E-5</v>
      </c>
      <c r="D52">
        <v>6.3472674639054134E-4</v>
      </c>
      <c r="E52">
        <v>1.9209211891834231E-4</v>
      </c>
      <c r="F52">
        <v>1.8728541091847232E-4</v>
      </c>
      <c r="G52">
        <f t="shared" si="1"/>
        <v>6.3472674639054134E-4</v>
      </c>
      <c r="H52">
        <f t="shared" si="2"/>
        <v>1.9209211891834231E-4</v>
      </c>
      <c r="I52">
        <f t="shared" si="3"/>
        <v>1.8728541091847232E-4</v>
      </c>
      <c r="J52">
        <v>532</v>
      </c>
      <c r="K52" s="3"/>
    </row>
    <row r="53" spans="1:11" x14ac:dyDescent="0.3">
      <c r="A53" s="1">
        <v>1.6000000000000001E-4</v>
      </c>
      <c r="B53" s="4">
        <v>2.5421643354513873E-4</v>
      </c>
      <c r="C53" s="1">
        <v>1.8164371737522767E-5</v>
      </c>
      <c r="D53">
        <v>1.0586670939788674E-4</v>
      </c>
      <c r="E53">
        <v>6.5787232436774674E-5</v>
      </c>
      <c r="F53">
        <v>6.2662921159381606E-5</v>
      </c>
      <c r="G53">
        <f t="shared" si="1"/>
        <v>1.0586670939788674E-4</v>
      </c>
      <c r="H53">
        <f t="shared" si="2"/>
        <v>6.5787232436774674E-5</v>
      </c>
      <c r="I53">
        <f t="shared" si="3"/>
        <v>6.2662921159381606E-5</v>
      </c>
      <c r="J53">
        <v>532</v>
      </c>
      <c r="K53" s="3"/>
    </row>
    <row r="54" spans="1:11" x14ac:dyDescent="0.3">
      <c r="A54" s="1">
        <v>3.2000000000000003E-4</v>
      </c>
      <c r="B54" s="4">
        <v>1.0656805010712529E-4</v>
      </c>
      <c r="C54" s="1">
        <v>8.1986642972790977E-6</v>
      </c>
      <c r="D54">
        <v>3.1303988746516548E-5</v>
      </c>
      <c r="E54">
        <v>2.9735504896548235E-5</v>
      </c>
      <c r="F54">
        <v>2.8260696244292977E-5</v>
      </c>
      <c r="G54">
        <f t="shared" si="1"/>
        <v>3.1303988746516548E-5</v>
      </c>
      <c r="H54">
        <f t="shared" si="2"/>
        <v>2.9735504896548235E-5</v>
      </c>
      <c r="I54">
        <f t="shared" si="3"/>
        <v>2.8260696244292977E-5</v>
      </c>
      <c r="J54">
        <v>532</v>
      </c>
      <c r="K54" s="3"/>
    </row>
    <row r="55" spans="1:11" x14ac:dyDescent="0.3">
      <c r="A55" s="1">
        <v>5.9999999999999995E-4</v>
      </c>
      <c r="B55" s="4">
        <v>8.3244647758566923E-5</v>
      </c>
      <c r="C55" s="1">
        <v>5.6911174650783274E-6</v>
      </c>
      <c r="J55">
        <v>532</v>
      </c>
      <c r="K55" s="3"/>
    </row>
    <row r="56" spans="1:11" x14ac:dyDescent="0.3">
      <c r="A56" s="1">
        <v>1.1000000000000001E-3</v>
      </c>
      <c r="B56">
        <v>6.5112663008186841E-5</v>
      </c>
      <c r="C56">
        <v>4.000171664216095E-6</v>
      </c>
      <c r="J56">
        <v>532</v>
      </c>
      <c r="K56" s="3"/>
    </row>
    <row r="57" spans="1:11" x14ac:dyDescent="0.3">
      <c r="A57" s="1">
        <v>1.4999999999999999E-2</v>
      </c>
      <c r="B57">
        <v>3.7881337759847347E-6</v>
      </c>
      <c r="C57">
        <v>6.3135869229233508E-7</v>
      </c>
      <c r="J57">
        <v>532</v>
      </c>
      <c r="K57" s="3"/>
    </row>
    <row r="58" spans="1:11" s="3" customFormat="1" x14ac:dyDescent="0.3"/>
    <row r="59" spans="1:11" x14ac:dyDescent="0.3">
      <c r="A59" s="1"/>
      <c r="K59" s="3"/>
    </row>
    <row r="60" spans="1:11" x14ac:dyDescent="0.3">
      <c r="A60" s="1"/>
      <c r="K60" s="3"/>
    </row>
    <row r="61" spans="1:11" x14ac:dyDescent="0.3">
      <c r="A61" s="1"/>
      <c r="K61" s="3"/>
    </row>
    <row r="62" spans="1:11" x14ac:dyDescent="0.3">
      <c r="A62" s="1"/>
      <c r="K62" s="3"/>
    </row>
    <row r="63" spans="1:11" x14ac:dyDescent="0.3">
      <c r="K63" s="3"/>
    </row>
    <row r="64" spans="1:11" x14ac:dyDescent="0.3">
      <c r="K64" s="3"/>
    </row>
    <row r="65" spans="11:11" x14ac:dyDescent="0.3">
      <c r="K65" s="3"/>
    </row>
    <row r="66" spans="11:11" x14ac:dyDescent="0.3">
      <c r="K66" s="3"/>
    </row>
    <row r="67" spans="11:11" x14ac:dyDescent="0.3">
      <c r="K67" s="3"/>
    </row>
    <row r="68" spans="11:11" x14ac:dyDescent="0.3">
      <c r="K68" s="3"/>
    </row>
    <row r="69" spans="11:11" x14ac:dyDescent="0.3">
      <c r="K69" s="3"/>
    </row>
    <row r="70" spans="11:11" x14ac:dyDescent="0.3">
      <c r="K70" s="3"/>
    </row>
    <row r="71" spans="11:11" x14ac:dyDescent="0.3">
      <c r="K71" s="3"/>
    </row>
    <row r="72" spans="11:11" x14ac:dyDescent="0.3">
      <c r="K72" s="3"/>
    </row>
    <row r="73" spans="11:11" x14ac:dyDescent="0.3">
      <c r="K73" s="3"/>
    </row>
    <row r="74" spans="11:11" x14ac:dyDescent="0.3">
      <c r="K74" s="3"/>
    </row>
    <row r="75" spans="11:11" x14ac:dyDescent="0.3">
      <c r="K75" s="3"/>
    </row>
    <row r="76" spans="11:11" x14ac:dyDescent="0.3">
      <c r="K76" s="3"/>
    </row>
    <row r="77" spans="11:11" x14ac:dyDescent="0.3">
      <c r="K77" s="3"/>
    </row>
    <row r="78" spans="11:11" x14ac:dyDescent="0.3">
      <c r="K78" s="3"/>
    </row>
    <row r="79" spans="11:11" x14ac:dyDescent="0.3">
      <c r="K79" s="3"/>
    </row>
    <row r="80" spans="11:11" x14ac:dyDescent="0.3">
      <c r="K80" s="3"/>
    </row>
    <row r="81" spans="11:11" x14ac:dyDescent="0.3">
      <c r="K81" s="3"/>
    </row>
    <row r="82" spans="11:11" x14ac:dyDescent="0.3">
      <c r="K82" s="3"/>
    </row>
    <row r="83" spans="11:11" x14ac:dyDescent="0.3">
      <c r="K83" s="3"/>
    </row>
    <row r="84" spans="11:11" x14ac:dyDescent="0.3">
      <c r="K84" s="3"/>
    </row>
    <row r="85" spans="11:11" x14ac:dyDescent="0.3">
      <c r="K85" s="3"/>
    </row>
    <row r="86" spans="11:11" x14ac:dyDescent="0.3">
      <c r="K86" s="3"/>
    </row>
    <row r="87" spans="11:11" x14ac:dyDescent="0.3">
      <c r="K87" s="3"/>
    </row>
    <row r="88" spans="11:11" x14ac:dyDescent="0.3">
      <c r="K88" s="3"/>
    </row>
    <row r="89" spans="11:11" x14ac:dyDescent="0.3">
      <c r="K89" s="3"/>
    </row>
    <row r="90" spans="11:11" x14ac:dyDescent="0.3">
      <c r="K90" s="3"/>
    </row>
    <row r="91" spans="11:11" x14ac:dyDescent="0.3">
      <c r="K91" s="3"/>
    </row>
    <row r="92" spans="11:11" x14ac:dyDescent="0.3">
      <c r="K92" s="3"/>
    </row>
    <row r="93" spans="11:11" x14ac:dyDescent="0.3">
      <c r="K93" s="3"/>
    </row>
    <row r="94" spans="11:11" x14ac:dyDescent="0.3">
      <c r="K94" s="3"/>
    </row>
    <row r="95" spans="11:11" x14ac:dyDescent="0.3">
      <c r="K95" s="3"/>
    </row>
    <row r="96" spans="11:11" x14ac:dyDescent="0.3">
      <c r="K96" s="3"/>
    </row>
    <row r="97" spans="11:11" x14ac:dyDescent="0.3">
      <c r="K97" s="3"/>
    </row>
    <row r="98" spans="11:11" x14ac:dyDescent="0.3">
      <c r="K98" s="3"/>
    </row>
    <row r="99" spans="11:11" x14ac:dyDescent="0.3">
      <c r="K99" s="3"/>
    </row>
    <row r="100" spans="11:11" x14ac:dyDescent="0.3">
      <c r="K100" s="3"/>
    </row>
    <row r="101" spans="11:11" x14ac:dyDescent="0.3">
      <c r="K101" s="3"/>
    </row>
    <row r="102" spans="11:11" x14ac:dyDescent="0.3">
      <c r="K102" s="3"/>
    </row>
    <row r="103" spans="11:11" x14ac:dyDescent="0.3">
      <c r="K103" s="3"/>
    </row>
    <row r="104" spans="11:11" x14ac:dyDescent="0.3">
      <c r="K104" s="3"/>
    </row>
    <row r="105" spans="11:11" x14ac:dyDescent="0.3">
      <c r="K105" s="3"/>
    </row>
    <row r="106" spans="11:11" x14ac:dyDescent="0.3">
      <c r="K106" s="3"/>
    </row>
    <row r="107" spans="11:11" x14ac:dyDescent="0.3">
      <c r="K107" s="3"/>
    </row>
    <row r="108" spans="11:11" x14ac:dyDescent="0.3">
      <c r="K108" s="3"/>
    </row>
    <row r="109" spans="11:11" x14ac:dyDescent="0.3">
      <c r="K109" s="3"/>
    </row>
    <row r="110" spans="11:11" x14ac:dyDescent="0.3">
      <c r="K110" s="3"/>
    </row>
    <row r="111" spans="11:11" x14ac:dyDescent="0.3">
      <c r="K111" s="3"/>
    </row>
    <row r="112" spans="11:11" x14ac:dyDescent="0.3">
      <c r="K112" s="3"/>
    </row>
    <row r="113" spans="11:11" x14ac:dyDescent="0.3">
      <c r="K113" s="3"/>
    </row>
    <row r="114" spans="11:11" x14ac:dyDescent="0.3">
      <c r="K114" s="3"/>
    </row>
    <row r="115" spans="11:11" x14ac:dyDescent="0.3">
      <c r="K115" s="3"/>
    </row>
    <row r="116" spans="11:11" x14ac:dyDescent="0.3">
      <c r="K116" s="3"/>
    </row>
    <row r="117" spans="11:11" x14ac:dyDescent="0.3">
      <c r="K117" s="3"/>
    </row>
    <row r="118" spans="11:11" x14ac:dyDescent="0.3">
      <c r="K118" s="3"/>
    </row>
    <row r="119" spans="11:11" x14ac:dyDescent="0.3">
      <c r="K119" s="3"/>
    </row>
    <row r="120" spans="11:11" x14ac:dyDescent="0.3">
      <c r="K120" s="3"/>
    </row>
    <row r="121" spans="11:11" x14ac:dyDescent="0.3">
      <c r="K121" s="3"/>
    </row>
    <row r="122" spans="11:11" x14ac:dyDescent="0.3">
      <c r="K122" s="3"/>
    </row>
    <row r="123" spans="11:11" x14ac:dyDescent="0.3">
      <c r="K123" s="3"/>
    </row>
    <row r="124" spans="11:11" x14ac:dyDescent="0.3">
      <c r="K124" s="3"/>
    </row>
    <row r="125" spans="11:11" x14ac:dyDescent="0.3">
      <c r="K125" s="3"/>
    </row>
    <row r="126" spans="11:11" x14ac:dyDescent="0.3">
      <c r="K126" s="3"/>
    </row>
    <row r="127" spans="11:11" x14ac:dyDescent="0.3">
      <c r="K127" s="3"/>
    </row>
    <row r="128" spans="11:11" x14ac:dyDescent="0.3">
      <c r="K128" s="3"/>
    </row>
    <row r="129" spans="11:11" x14ac:dyDescent="0.3">
      <c r="K129" s="3"/>
    </row>
    <row r="130" spans="11:11" x14ac:dyDescent="0.3">
      <c r="K130" s="3"/>
    </row>
    <row r="131" spans="11:11" x14ac:dyDescent="0.3">
      <c r="K131" s="3"/>
    </row>
    <row r="132" spans="11:11" x14ac:dyDescent="0.3">
      <c r="K132" s="3"/>
    </row>
    <row r="133" spans="11:11" x14ac:dyDescent="0.3">
      <c r="K133" s="3"/>
    </row>
    <row r="134" spans="11:11" x14ac:dyDescent="0.3">
      <c r="K134" s="3"/>
    </row>
    <row r="135" spans="11:11" x14ac:dyDescent="0.3">
      <c r="K135" s="3"/>
    </row>
    <row r="136" spans="11:11" x14ac:dyDescent="0.3">
      <c r="K136" s="3"/>
    </row>
    <row r="137" spans="11:11" x14ac:dyDescent="0.3">
      <c r="K137" s="3"/>
    </row>
    <row r="138" spans="11:11" x14ac:dyDescent="0.3">
      <c r="K138" s="3"/>
    </row>
    <row r="139" spans="11:11" x14ac:dyDescent="0.3">
      <c r="K139" s="3"/>
    </row>
    <row r="140" spans="11:11" x14ac:dyDescent="0.3">
      <c r="K140" s="3"/>
    </row>
    <row r="141" spans="11:11" x14ac:dyDescent="0.3">
      <c r="K141" s="3"/>
    </row>
    <row r="142" spans="11:11" x14ac:dyDescent="0.3">
      <c r="K142" s="3"/>
    </row>
    <row r="143" spans="11:11" x14ac:dyDescent="0.3">
      <c r="K143" s="3"/>
    </row>
    <row r="144" spans="11:11" x14ac:dyDescent="0.3">
      <c r="K144" s="3"/>
    </row>
    <row r="145" spans="11:11" x14ac:dyDescent="0.3">
      <c r="K145" s="3"/>
    </row>
    <row r="146" spans="11:11" x14ac:dyDescent="0.3">
      <c r="K146" s="3"/>
    </row>
    <row r="147" spans="11:11" x14ac:dyDescent="0.3">
      <c r="K147" s="3"/>
    </row>
    <row r="148" spans="11:11" x14ac:dyDescent="0.3">
      <c r="K148" s="3"/>
    </row>
    <row r="149" spans="11:11" x14ac:dyDescent="0.3">
      <c r="K149" s="3"/>
    </row>
    <row r="150" spans="11:11" x14ac:dyDescent="0.3">
      <c r="K150" s="3"/>
    </row>
    <row r="151" spans="11:11" x14ac:dyDescent="0.3">
      <c r="K151" s="3"/>
    </row>
    <row r="152" spans="11:11" x14ac:dyDescent="0.3">
      <c r="K152" s="3"/>
    </row>
    <row r="153" spans="11:11" x14ac:dyDescent="0.3">
      <c r="K153" s="3"/>
    </row>
    <row r="154" spans="11:11" x14ac:dyDescent="0.3">
      <c r="K154" s="3"/>
    </row>
    <row r="155" spans="11:11" x14ac:dyDescent="0.3">
      <c r="K155" s="3"/>
    </row>
    <row r="156" spans="11:11" x14ac:dyDescent="0.3">
      <c r="K156" s="3"/>
    </row>
    <row r="157" spans="11:11" x14ac:dyDescent="0.3">
      <c r="K157" s="3"/>
    </row>
    <row r="158" spans="11:11" x14ac:dyDescent="0.3">
      <c r="K158" s="3"/>
    </row>
    <row r="159" spans="11:11" x14ac:dyDescent="0.3">
      <c r="K159" s="3"/>
    </row>
    <row r="160" spans="11:11" x14ac:dyDescent="0.3">
      <c r="K160" s="3"/>
    </row>
    <row r="161" spans="11:11" x14ac:dyDescent="0.3">
      <c r="K161" s="3"/>
    </row>
    <row r="162" spans="11:11" x14ac:dyDescent="0.3">
      <c r="K162" s="3"/>
    </row>
    <row r="163" spans="11:11" x14ac:dyDescent="0.3">
      <c r="K163" s="3"/>
    </row>
    <row r="164" spans="11:11" x14ac:dyDescent="0.3">
      <c r="K164" s="3"/>
    </row>
    <row r="165" spans="11:11" x14ac:dyDescent="0.3">
      <c r="K165" s="3"/>
    </row>
    <row r="166" spans="11:11" x14ac:dyDescent="0.3">
      <c r="K166" s="3"/>
    </row>
    <row r="167" spans="11:11" x14ac:dyDescent="0.3">
      <c r="K167" s="3"/>
    </row>
    <row r="168" spans="11:11" x14ac:dyDescent="0.3">
      <c r="K168" s="3"/>
    </row>
    <row r="169" spans="11:11" x14ac:dyDescent="0.3">
      <c r="K169" s="3"/>
    </row>
    <row r="170" spans="11:11" x14ac:dyDescent="0.3">
      <c r="K170" s="3"/>
    </row>
    <row r="171" spans="11:11" x14ac:dyDescent="0.3">
      <c r="K171" s="3"/>
    </row>
    <row r="172" spans="11:11" x14ac:dyDescent="0.3">
      <c r="K172" s="3"/>
    </row>
    <row r="173" spans="11:11" x14ac:dyDescent="0.3">
      <c r="K173" s="3"/>
    </row>
    <row r="174" spans="11:11" x14ac:dyDescent="0.3">
      <c r="K174" s="3"/>
    </row>
    <row r="175" spans="11:11" x14ac:dyDescent="0.3">
      <c r="K175" s="3"/>
    </row>
    <row r="176" spans="11:11" x14ac:dyDescent="0.3">
      <c r="K176" s="3"/>
    </row>
    <row r="177" spans="11:11" x14ac:dyDescent="0.3">
      <c r="K177" s="3"/>
    </row>
    <row r="178" spans="11:11" x14ac:dyDescent="0.3">
      <c r="K178" s="3"/>
    </row>
    <row r="179" spans="11:11" x14ac:dyDescent="0.3">
      <c r="K179" s="3"/>
    </row>
    <row r="180" spans="11:11" x14ac:dyDescent="0.3">
      <c r="K180" s="3"/>
    </row>
    <row r="181" spans="11:11" x14ac:dyDescent="0.3">
      <c r="K181" s="3"/>
    </row>
    <row r="182" spans="11:11" x14ac:dyDescent="0.3">
      <c r="K182" s="3"/>
    </row>
    <row r="183" spans="11:11" x14ac:dyDescent="0.3">
      <c r="K183" s="3"/>
    </row>
    <row r="184" spans="11:11" x14ac:dyDescent="0.3">
      <c r="K184" s="3"/>
    </row>
    <row r="185" spans="11:11" x14ac:dyDescent="0.3">
      <c r="K185" s="3"/>
    </row>
    <row r="186" spans="11:11" x14ac:dyDescent="0.3">
      <c r="K186" s="3"/>
    </row>
    <row r="187" spans="11:11" x14ac:dyDescent="0.3">
      <c r="K187" s="3"/>
    </row>
    <row r="188" spans="11:11" x14ac:dyDescent="0.3">
      <c r="K188" s="3"/>
    </row>
    <row r="189" spans="11:11" x14ac:dyDescent="0.3">
      <c r="K189" s="3"/>
    </row>
    <row r="190" spans="11:11" x14ac:dyDescent="0.3">
      <c r="K190" s="3"/>
    </row>
    <row r="191" spans="11:11" x14ac:dyDescent="0.3">
      <c r="K191" s="3"/>
    </row>
    <row r="192" spans="11:11" x14ac:dyDescent="0.3">
      <c r="K192" s="3"/>
    </row>
    <row r="193" spans="11:11" x14ac:dyDescent="0.3">
      <c r="K193" s="3"/>
    </row>
    <row r="194" spans="11:11" x14ac:dyDescent="0.3">
      <c r="K194" s="3"/>
    </row>
    <row r="195" spans="11:11" x14ac:dyDescent="0.3">
      <c r="K195" s="3"/>
    </row>
    <row r="196" spans="11:11" x14ac:dyDescent="0.3">
      <c r="K196" s="3"/>
    </row>
    <row r="197" spans="11:11" x14ac:dyDescent="0.3">
      <c r="K197" s="3"/>
    </row>
    <row r="198" spans="11:11" x14ac:dyDescent="0.3">
      <c r="K198" s="3"/>
    </row>
    <row r="199" spans="11:11" x14ac:dyDescent="0.3">
      <c r="K199" s="3"/>
    </row>
    <row r="200" spans="11:11" x14ac:dyDescent="0.3">
      <c r="K200" s="3"/>
    </row>
    <row r="201" spans="11:11" x14ac:dyDescent="0.3">
      <c r="K201" s="3"/>
    </row>
    <row r="202" spans="11:11" x14ac:dyDescent="0.3">
      <c r="K202" s="3"/>
    </row>
    <row r="203" spans="11:11" x14ac:dyDescent="0.3">
      <c r="K203" s="3"/>
    </row>
    <row r="204" spans="11:11" x14ac:dyDescent="0.3">
      <c r="K204" s="3"/>
    </row>
    <row r="205" spans="11:11" x14ac:dyDescent="0.3">
      <c r="K205" s="3"/>
    </row>
    <row r="206" spans="11:11" x14ac:dyDescent="0.3">
      <c r="K206" s="3"/>
    </row>
    <row r="207" spans="11:11" x14ac:dyDescent="0.3">
      <c r="K207" s="3"/>
    </row>
    <row r="208" spans="11:11" x14ac:dyDescent="0.3">
      <c r="K208" s="3"/>
    </row>
    <row r="209" spans="11:11" x14ac:dyDescent="0.3">
      <c r="K209" s="3"/>
    </row>
    <row r="210" spans="11:11" x14ac:dyDescent="0.3">
      <c r="K210" s="3"/>
    </row>
    <row r="211" spans="11:11" x14ac:dyDescent="0.3">
      <c r="K211" s="3"/>
    </row>
    <row r="212" spans="11:11" x14ac:dyDescent="0.3">
      <c r="K212" s="3"/>
    </row>
    <row r="213" spans="11:11" x14ac:dyDescent="0.3">
      <c r="K213" s="3"/>
    </row>
    <row r="214" spans="11:11" x14ac:dyDescent="0.3">
      <c r="K214" s="3"/>
    </row>
    <row r="215" spans="11:11" x14ac:dyDescent="0.3">
      <c r="K215" s="3"/>
    </row>
    <row r="216" spans="11:11" x14ac:dyDescent="0.3">
      <c r="K216" s="3"/>
    </row>
    <row r="217" spans="11:11" x14ac:dyDescent="0.3">
      <c r="K217" s="3"/>
    </row>
    <row r="218" spans="11:11" x14ac:dyDescent="0.3">
      <c r="K218" s="3"/>
    </row>
    <row r="219" spans="11:11" x14ac:dyDescent="0.3">
      <c r="K219" s="3"/>
    </row>
    <row r="220" spans="11:11" x14ac:dyDescent="0.3">
      <c r="K220" s="3"/>
    </row>
    <row r="221" spans="11:11" x14ac:dyDescent="0.3">
      <c r="K221" s="3"/>
    </row>
    <row r="222" spans="11:11" x14ac:dyDescent="0.3">
      <c r="K222" s="3"/>
    </row>
    <row r="223" spans="11:11" x14ac:dyDescent="0.3">
      <c r="K223" s="3"/>
    </row>
    <row r="224" spans="11:11" x14ac:dyDescent="0.3">
      <c r="K224" s="3"/>
    </row>
    <row r="225" spans="11:11" x14ac:dyDescent="0.3">
      <c r="K225" s="3"/>
    </row>
    <row r="226" spans="11:11" x14ac:dyDescent="0.3">
      <c r="K226" s="3"/>
    </row>
    <row r="227" spans="11:11" x14ac:dyDescent="0.3">
      <c r="K227" s="3"/>
    </row>
    <row r="228" spans="11:11" x14ac:dyDescent="0.3">
      <c r="K228" s="3"/>
    </row>
    <row r="229" spans="11:11" x14ac:dyDescent="0.3">
      <c r="K229" s="3"/>
    </row>
    <row r="230" spans="11:11" x14ac:dyDescent="0.3">
      <c r="K230" s="3"/>
    </row>
    <row r="231" spans="11:11" x14ac:dyDescent="0.3">
      <c r="K231" s="3"/>
    </row>
    <row r="232" spans="11:11" x14ac:dyDescent="0.3">
      <c r="K232" s="3"/>
    </row>
    <row r="233" spans="11:11" x14ac:dyDescent="0.3">
      <c r="K233" s="3"/>
    </row>
    <row r="234" spans="11:11" x14ac:dyDescent="0.3">
      <c r="K234" s="3"/>
    </row>
    <row r="235" spans="11:11" x14ac:dyDescent="0.3">
      <c r="K235" s="3"/>
    </row>
    <row r="236" spans="11:11" x14ac:dyDescent="0.3">
      <c r="K236" s="3"/>
    </row>
    <row r="237" spans="11:11" x14ac:dyDescent="0.3">
      <c r="K237" s="3"/>
    </row>
    <row r="238" spans="11:11" x14ac:dyDescent="0.3">
      <c r="K238" s="3"/>
    </row>
    <row r="239" spans="11:11" x14ac:dyDescent="0.3">
      <c r="K239" s="3"/>
    </row>
    <row r="240" spans="11:11" x14ac:dyDescent="0.3">
      <c r="K240" s="3"/>
    </row>
    <row r="241" spans="11:11" x14ac:dyDescent="0.3">
      <c r="K241" s="3"/>
    </row>
    <row r="242" spans="11:11" x14ac:dyDescent="0.3">
      <c r="K242" s="3"/>
    </row>
    <row r="243" spans="11:11" x14ac:dyDescent="0.3">
      <c r="K243" s="3"/>
    </row>
    <row r="244" spans="11:11" x14ac:dyDescent="0.3">
      <c r="K244" s="3"/>
    </row>
    <row r="245" spans="11:11" x14ac:dyDescent="0.3">
      <c r="K245" s="3"/>
    </row>
    <row r="246" spans="11:11" x14ac:dyDescent="0.3">
      <c r="K246" s="3"/>
    </row>
    <row r="247" spans="11:11" x14ac:dyDescent="0.3">
      <c r="K247" s="3"/>
    </row>
    <row r="248" spans="11:11" x14ac:dyDescent="0.3">
      <c r="K248" s="3"/>
    </row>
    <row r="249" spans="11:11" x14ac:dyDescent="0.3">
      <c r="K249" s="3"/>
    </row>
    <row r="250" spans="11:11" x14ac:dyDescent="0.3">
      <c r="K250" s="3"/>
    </row>
    <row r="251" spans="11:11" x14ac:dyDescent="0.3">
      <c r="K251" s="3"/>
    </row>
    <row r="252" spans="11:11" x14ac:dyDescent="0.3">
      <c r="K252" s="3"/>
    </row>
    <row r="253" spans="11:11" x14ac:dyDescent="0.3">
      <c r="K253" s="3"/>
    </row>
    <row r="254" spans="11:11" x14ac:dyDescent="0.3">
      <c r="K254" s="3"/>
    </row>
    <row r="255" spans="11:11" x14ac:dyDescent="0.3">
      <c r="K255" s="3"/>
    </row>
    <row r="256" spans="11:11" x14ac:dyDescent="0.3">
      <c r="K256" s="3"/>
    </row>
    <row r="257" spans="11:11" x14ac:dyDescent="0.3">
      <c r="K257" s="3"/>
    </row>
    <row r="258" spans="11:11" x14ac:dyDescent="0.3">
      <c r="K258" s="3"/>
    </row>
    <row r="259" spans="11:11" x14ac:dyDescent="0.3">
      <c r="K259" s="3"/>
    </row>
    <row r="260" spans="11:11" x14ac:dyDescent="0.3">
      <c r="K260" s="3"/>
    </row>
    <row r="261" spans="11:11" x14ac:dyDescent="0.3">
      <c r="K261" s="3"/>
    </row>
    <row r="262" spans="11:11" x14ac:dyDescent="0.3">
      <c r="K262" s="3"/>
    </row>
    <row r="263" spans="11:11" x14ac:dyDescent="0.3">
      <c r="K263" s="3"/>
    </row>
    <row r="264" spans="11:11" x14ac:dyDescent="0.3">
      <c r="K264" s="3"/>
    </row>
    <row r="265" spans="11:11" x14ac:dyDescent="0.3">
      <c r="K265" s="3"/>
    </row>
    <row r="266" spans="11:11" x14ac:dyDescent="0.3">
      <c r="K266" s="3"/>
    </row>
    <row r="267" spans="11:11" x14ac:dyDescent="0.3">
      <c r="K267" s="3"/>
    </row>
    <row r="268" spans="11:11" x14ac:dyDescent="0.3">
      <c r="K268" s="3"/>
    </row>
    <row r="269" spans="11:11" x14ac:dyDescent="0.3">
      <c r="K269" s="3"/>
    </row>
    <row r="270" spans="11:11" x14ac:dyDescent="0.3">
      <c r="K270" s="3"/>
    </row>
    <row r="271" spans="11:11" x14ac:dyDescent="0.3">
      <c r="K271" s="3"/>
    </row>
    <row r="272" spans="11:11" x14ac:dyDescent="0.3">
      <c r="K272" s="3"/>
    </row>
    <row r="273" spans="11:11" x14ac:dyDescent="0.3">
      <c r="K273" s="3"/>
    </row>
    <row r="274" spans="11:11" x14ac:dyDescent="0.3">
      <c r="K274" s="3"/>
    </row>
    <row r="275" spans="11:11" x14ac:dyDescent="0.3">
      <c r="K275" s="3"/>
    </row>
    <row r="276" spans="11:11" x14ac:dyDescent="0.3">
      <c r="K276" s="3"/>
    </row>
    <row r="277" spans="11:11" x14ac:dyDescent="0.3">
      <c r="K277" s="3"/>
    </row>
    <row r="278" spans="11:11" x14ac:dyDescent="0.3">
      <c r="K278" s="3"/>
    </row>
    <row r="279" spans="11:11" x14ac:dyDescent="0.3">
      <c r="K279" s="3"/>
    </row>
    <row r="280" spans="11:11" x14ac:dyDescent="0.3">
      <c r="K280" s="3"/>
    </row>
    <row r="281" spans="11:11" x14ac:dyDescent="0.3">
      <c r="K281" s="3"/>
    </row>
    <row r="282" spans="11:11" x14ac:dyDescent="0.3">
      <c r="K282" s="3"/>
    </row>
    <row r="283" spans="11:11" x14ac:dyDescent="0.3">
      <c r="K283" s="3"/>
    </row>
    <row r="284" spans="11:11" x14ac:dyDescent="0.3">
      <c r="K284" s="3"/>
    </row>
    <row r="285" spans="11:11" x14ac:dyDescent="0.3">
      <c r="K285" s="3"/>
    </row>
    <row r="286" spans="11:11" x14ac:dyDescent="0.3">
      <c r="K286" s="3"/>
    </row>
    <row r="287" spans="11:11" x14ac:dyDescent="0.3">
      <c r="K287" s="3"/>
    </row>
    <row r="288" spans="11:11" x14ac:dyDescent="0.3">
      <c r="K288" s="3"/>
    </row>
    <row r="289" spans="11:11" x14ac:dyDescent="0.3">
      <c r="K289" s="3"/>
    </row>
    <row r="290" spans="11:11" x14ac:dyDescent="0.3">
      <c r="K290" s="3"/>
    </row>
    <row r="291" spans="11:11" x14ac:dyDescent="0.3">
      <c r="K291" s="3"/>
    </row>
    <row r="292" spans="11:11" x14ac:dyDescent="0.3">
      <c r="K292" s="3"/>
    </row>
    <row r="293" spans="11:11" x14ac:dyDescent="0.3">
      <c r="K293" s="3"/>
    </row>
    <row r="294" spans="11:11" x14ac:dyDescent="0.3">
      <c r="K294" s="3"/>
    </row>
    <row r="295" spans="11:11" x14ac:dyDescent="0.3">
      <c r="K295" s="3"/>
    </row>
    <row r="296" spans="11:11" x14ac:dyDescent="0.3">
      <c r="K296" s="3"/>
    </row>
    <row r="297" spans="11:11" x14ac:dyDescent="0.3">
      <c r="K297" s="3"/>
    </row>
    <row r="298" spans="11:11" x14ac:dyDescent="0.3">
      <c r="K298" s="3"/>
    </row>
    <row r="299" spans="11:11" x14ac:dyDescent="0.3">
      <c r="K299" s="3"/>
    </row>
    <row r="300" spans="11:11" x14ac:dyDescent="0.3">
      <c r="K300" s="3"/>
    </row>
    <row r="301" spans="11:11" x14ac:dyDescent="0.3">
      <c r="K301" s="3"/>
    </row>
    <row r="302" spans="11:11" x14ac:dyDescent="0.3">
      <c r="K302" s="3"/>
    </row>
    <row r="303" spans="11:11" x14ac:dyDescent="0.3">
      <c r="K303" s="3"/>
    </row>
    <row r="304" spans="11:11" x14ac:dyDescent="0.3">
      <c r="K304" s="3"/>
    </row>
    <row r="305" spans="11:11" x14ac:dyDescent="0.3">
      <c r="K305" s="3"/>
    </row>
    <row r="306" spans="11:11" x14ac:dyDescent="0.3">
      <c r="K306" s="3"/>
    </row>
    <row r="307" spans="11:11" x14ac:dyDescent="0.3">
      <c r="K307" s="3"/>
    </row>
    <row r="308" spans="11:11" x14ac:dyDescent="0.3">
      <c r="K308" s="3"/>
    </row>
    <row r="309" spans="11:11" x14ac:dyDescent="0.3">
      <c r="K309" s="3"/>
    </row>
    <row r="310" spans="11:11" x14ac:dyDescent="0.3">
      <c r="K310" s="3"/>
    </row>
    <row r="311" spans="11:11" x14ac:dyDescent="0.3">
      <c r="K311" s="3"/>
    </row>
    <row r="312" spans="11:11" x14ac:dyDescent="0.3">
      <c r="K312" s="3"/>
    </row>
    <row r="313" spans="11:11" x14ac:dyDescent="0.3">
      <c r="K313" s="3"/>
    </row>
    <row r="314" spans="11:11" x14ac:dyDescent="0.3">
      <c r="K314" s="3"/>
    </row>
    <row r="315" spans="11:11" x14ac:dyDescent="0.3">
      <c r="K315" s="3"/>
    </row>
    <row r="316" spans="11:11" x14ac:dyDescent="0.3">
      <c r="K316" s="3"/>
    </row>
    <row r="317" spans="11:11" x14ac:dyDescent="0.3">
      <c r="K317" s="3"/>
    </row>
    <row r="318" spans="11:11" x14ac:dyDescent="0.3">
      <c r="K318" s="3"/>
    </row>
    <row r="319" spans="11:11" x14ac:dyDescent="0.3">
      <c r="K319" s="3"/>
    </row>
    <row r="320" spans="11:11" x14ac:dyDescent="0.3">
      <c r="K320" s="3"/>
    </row>
    <row r="321" spans="11:11" x14ac:dyDescent="0.3">
      <c r="K321" s="3"/>
    </row>
    <row r="322" spans="11:11" x14ac:dyDescent="0.3">
      <c r="K322" s="3"/>
    </row>
    <row r="323" spans="11:11" x14ac:dyDescent="0.3">
      <c r="K323" s="3"/>
    </row>
    <row r="324" spans="11:11" x14ac:dyDescent="0.3">
      <c r="K324" s="3"/>
    </row>
    <row r="325" spans="11:11" x14ac:dyDescent="0.3">
      <c r="K325" s="3"/>
    </row>
    <row r="326" spans="11:11" x14ac:dyDescent="0.3">
      <c r="K326" s="3"/>
    </row>
    <row r="327" spans="11:11" x14ac:dyDescent="0.3">
      <c r="K327" s="3"/>
    </row>
    <row r="328" spans="11:11" x14ac:dyDescent="0.3">
      <c r="K328" s="3"/>
    </row>
    <row r="329" spans="11:11" x14ac:dyDescent="0.3">
      <c r="K329" s="3"/>
    </row>
    <row r="330" spans="11:11" x14ac:dyDescent="0.3">
      <c r="K330" s="3"/>
    </row>
    <row r="331" spans="11:11" x14ac:dyDescent="0.3">
      <c r="K331" s="3"/>
    </row>
    <row r="332" spans="11:11" x14ac:dyDescent="0.3">
      <c r="K332" s="3"/>
    </row>
    <row r="333" spans="11:11" x14ac:dyDescent="0.3">
      <c r="K333" s="3"/>
    </row>
    <row r="334" spans="11:11" x14ac:dyDescent="0.3">
      <c r="K334" s="3"/>
    </row>
    <row r="335" spans="11:11" x14ac:dyDescent="0.3">
      <c r="K335" s="3"/>
    </row>
    <row r="336" spans="11:11" x14ac:dyDescent="0.3">
      <c r="K336" s="3"/>
    </row>
    <row r="337" spans="11:11" x14ac:dyDescent="0.3">
      <c r="K337" s="3"/>
    </row>
    <row r="338" spans="11:11" x14ac:dyDescent="0.3">
      <c r="K338" s="3"/>
    </row>
    <row r="339" spans="11:11" x14ac:dyDescent="0.3">
      <c r="K339" s="3"/>
    </row>
    <row r="340" spans="11:11" x14ac:dyDescent="0.3">
      <c r="K340" s="3"/>
    </row>
    <row r="341" spans="11:11" x14ac:dyDescent="0.3">
      <c r="K341" s="3"/>
    </row>
    <row r="342" spans="11:11" x14ac:dyDescent="0.3">
      <c r="K342" s="3"/>
    </row>
    <row r="343" spans="11:11" x14ac:dyDescent="0.3">
      <c r="K343" s="3"/>
    </row>
    <row r="344" spans="11:11" x14ac:dyDescent="0.3">
      <c r="K344" s="3"/>
    </row>
    <row r="345" spans="11:11" x14ac:dyDescent="0.3">
      <c r="K345" s="3"/>
    </row>
    <row r="346" spans="11:11" x14ac:dyDescent="0.3">
      <c r="K346" s="3"/>
    </row>
    <row r="347" spans="11:11" x14ac:dyDescent="0.3">
      <c r="K347" s="3"/>
    </row>
    <row r="348" spans="11:11" x14ac:dyDescent="0.3">
      <c r="K348" s="3"/>
    </row>
    <row r="349" spans="11:11" x14ac:dyDescent="0.3">
      <c r="K349" s="3"/>
    </row>
    <row r="350" spans="11:11" x14ac:dyDescent="0.3">
      <c r="K350" s="3"/>
    </row>
    <row r="351" spans="11:11" x14ac:dyDescent="0.3">
      <c r="K351" s="3"/>
    </row>
    <row r="352" spans="11:11" x14ac:dyDescent="0.3">
      <c r="K352" s="3"/>
    </row>
    <row r="353" spans="11:11" x14ac:dyDescent="0.3">
      <c r="K353" s="3"/>
    </row>
    <row r="354" spans="11:11" x14ac:dyDescent="0.3">
      <c r="K354" s="3"/>
    </row>
    <row r="355" spans="11:11" x14ac:dyDescent="0.3">
      <c r="K355" s="3"/>
    </row>
    <row r="356" spans="11:11" x14ac:dyDescent="0.3">
      <c r="K356" s="3"/>
    </row>
    <row r="357" spans="11:11" x14ac:dyDescent="0.3">
      <c r="K357" s="3"/>
    </row>
    <row r="358" spans="11:11" x14ac:dyDescent="0.3">
      <c r="K358" s="3"/>
    </row>
    <row r="359" spans="11:11" x14ac:dyDescent="0.3">
      <c r="K359" s="3"/>
    </row>
    <row r="360" spans="11:11" x14ac:dyDescent="0.3">
      <c r="K360" s="3"/>
    </row>
    <row r="361" spans="11:11" x14ac:dyDescent="0.3">
      <c r="K361" s="3"/>
    </row>
    <row r="362" spans="11:11" x14ac:dyDescent="0.3">
      <c r="K362" s="3"/>
    </row>
    <row r="363" spans="11:11" x14ac:dyDescent="0.3">
      <c r="K363" s="3"/>
    </row>
    <row r="364" spans="11:11" x14ac:dyDescent="0.3">
      <c r="K364" s="3"/>
    </row>
    <row r="365" spans="11:11" x14ac:dyDescent="0.3">
      <c r="K365" s="3"/>
    </row>
    <row r="366" spans="11:11" x14ac:dyDescent="0.3">
      <c r="K366" s="3"/>
    </row>
    <row r="367" spans="11:11" x14ac:dyDescent="0.3">
      <c r="K367" s="3"/>
    </row>
    <row r="368" spans="11:11" x14ac:dyDescent="0.3">
      <c r="K368" s="3"/>
    </row>
    <row r="369" spans="11:11" x14ac:dyDescent="0.3">
      <c r="K369" s="3"/>
    </row>
    <row r="370" spans="11:11" x14ac:dyDescent="0.3">
      <c r="K370" s="3"/>
    </row>
    <row r="371" spans="11:11" x14ac:dyDescent="0.3">
      <c r="K371" s="3"/>
    </row>
    <row r="372" spans="11:11" x14ac:dyDescent="0.3">
      <c r="K372" s="3"/>
    </row>
    <row r="373" spans="11:11" x14ac:dyDescent="0.3">
      <c r="K373" s="3"/>
    </row>
    <row r="374" spans="11:11" x14ac:dyDescent="0.3">
      <c r="K374" s="3"/>
    </row>
    <row r="375" spans="11:11" x14ac:dyDescent="0.3">
      <c r="K375" s="3"/>
    </row>
    <row r="376" spans="11:11" x14ac:dyDescent="0.3">
      <c r="K376" s="3"/>
    </row>
    <row r="377" spans="11:11" x14ac:dyDescent="0.3">
      <c r="K377" s="3"/>
    </row>
    <row r="378" spans="11:11" x14ac:dyDescent="0.3">
      <c r="K378" s="3"/>
    </row>
    <row r="379" spans="11:11" x14ac:dyDescent="0.3">
      <c r="K379" s="3"/>
    </row>
    <row r="380" spans="11:11" x14ac:dyDescent="0.3">
      <c r="K380" s="3"/>
    </row>
    <row r="381" spans="11:11" x14ac:dyDescent="0.3">
      <c r="K381" s="3"/>
    </row>
    <row r="382" spans="11:11" x14ac:dyDescent="0.3">
      <c r="K382" s="3"/>
    </row>
    <row r="383" spans="11:11" x14ac:dyDescent="0.3">
      <c r="K383" s="3"/>
    </row>
    <row r="384" spans="11:11" x14ac:dyDescent="0.3">
      <c r="K384" s="3"/>
    </row>
    <row r="385" spans="11:11" x14ac:dyDescent="0.3">
      <c r="K385" s="3"/>
    </row>
    <row r="386" spans="11:11" x14ac:dyDescent="0.3">
      <c r="K386" s="3"/>
    </row>
    <row r="387" spans="11:11" x14ac:dyDescent="0.3">
      <c r="K387" s="3"/>
    </row>
    <row r="388" spans="11:11" x14ac:dyDescent="0.3">
      <c r="K388" s="3"/>
    </row>
    <row r="389" spans="11:11" x14ac:dyDescent="0.3">
      <c r="K389" s="3"/>
    </row>
    <row r="390" spans="11:11" x14ac:dyDescent="0.3">
      <c r="K390" s="3"/>
    </row>
    <row r="391" spans="11:11" x14ac:dyDescent="0.3">
      <c r="K391" s="3"/>
    </row>
    <row r="392" spans="11:11" x14ac:dyDescent="0.3">
      <c r="K392" s="3"/>
    </row>
    <row r="393" spans="11:11" x14ac:dyDescent="0.3">
      <c r="K393" s="3"/>
    </row>
    <row r="394" spans="11:11" x14ac:dyDescent="0.3">
      <c r="K394" s="3"/>
    </row>
    <row r="395" spans="11:11" x14ac:dyDescent="0.3">
      <c r="K395" s="3"/>
    </row>
    <row r="396" spans="11:11" x14ac:dyDescent="0.3">
      <c r="K396" s="3"/>
    </row>
    <row r="397" spans="11:11" x14ac:dyDescent="0.3">
      <c r="K397" s="3"/>
    </row>
    <row r="398" spans="11:11" x14ac:dyDescent="0.3">
      <c r="K398" s="3"/>
    </row>
    <row r="399" spans="11:11" x14ac:dyDescent="0.3">
      <c r="K399" s="3"/>
    </row>
    <row r="400" spans="11:11" x14ac:dyDescent="0.3">
      <c r="K400" s="3"/>
    </row>
    <row r="401" spans="11:11" x14ac:dyDescent="0.3">
      <c r="K401" s="3"/>
    </row>
    <row r="402" spans="11:11" x14ac:dyDescent="0.3">
      <c r="K402" s="3"/>
    </row>
    <row r="403" spans="11:11" x14ac:dyDescent="0.3">
      <c r="K403" s="3"/>
    </row>
    <row r="404" spans="11:11" x14ac:dyDescent="0.3">
      <c r="K404" s="3"/>
    </row>
    <row r="405" spans="11:11" x14ac:dyDescent="0.3">
      <c r="K405" s="3"/>
    </row>
    <row r="406" spans="11:11" x14ac:dyDescent="0.3">
      <c r="K406" s="3"/>
    </row>
    <row r="407" spans="11:11" x14ac:dyDescent="0.3">
      <c r="K407" s="3"/>
    </row>
    <row r="408" spans="11:11" x14ac:dyDescent="0.3">
      <c r="K408" s="3"/>
    </row>
    <row r="409" spans="11:11" x14ac:dyDescent="0.3">
      <c r="K409" s="3"/>
    </row>
    <row r="410" spans="11:11" x14ac:dyDescent="0.3">
      <c r="K410" s="3"/>
    </row>
    <row r="411" spans="11:11" x14ac:dyDescent="0.3">
      <c r="K411" s="3"/>
    </row>
    <row r="412" spans="11:11" x14ac:dyDescent="0.3">
      <c r="K412" s="3"/>
    </row>
    <row r="413" spans="11:11" x14ac:dyDescent="0.3">
      <c r="K413" s="3"/>
    </row>
    <row r="414" spans="11:11" x14ac:dyDescent="0.3">
      <c r="K414" s="3"/>
    </row>
    <row r="415" spans="11:11" x14ac:dyDescent="0.3">
      <c r="K415" s="3"/>
    </row>
    <row r="416" spans="11:11" x14ac:dyDescent="0.3">
      <c r="K416" s="3"/>
    </row>
    <row r="417" spans="11:11" x14ac:dyDescent="0.3">
      <c r="K417" s="3"/>
    </row>
    <row r="418" spans="11:11" x14ac:dyDescent="0.3">
      <c r="K418" s="3"/>
    </row>
    <row r="419" spans="11:11" x14ac:dyDescent="0.3">
      <c r="K419" s="3"/>
    </row>
    <row r="420" spans="11:11" x14ac:dyDescent="0.3">
      <c r="K420" s="3"/>
    </row>
    <row r="421" spans="11:11" x14ac:dyDescent="0.3">
      <c r="K421" s="3"/>
    </row>
    <row r="422" spans="11:11" x14ac:dyDescent="0.3">
      <c r="K422" s="3"/>
    </row>
    <row r="423" spans="11:11" x14ac:dyDescent="0.3">
      <c r="K423" s="3"/>
    </row>
    <row r="424" spans="11:11" x14ac:dyDescent="0.3">
      <c r="K424" s="3"/>
    </row>
    <row r="425" spans="11:11" x14ac:dyDescent="0.3">
      <c r="K425" s="3"/>
    </row>
    <row r="426" spans="11:11" x14ac:dyDescent="0.3">
      <c r="K426" s="3"/>
    </row>
    <row r="427" spans="11:11" x14ac:dyDescent="0.3">
      <c r="K427" s="3"/>
    </row>
    <row r="428" spans="11:11" x14ac:dyDescent="0.3">
      <c r="K428" s="3"/>
    </row>
    <row r="429" spans="11:11" x14ac:dyDescent="0.3">
      <c r="K429" s="3"/>
    </row>
    <row r="430" spans="11:11" x14ac:dyDescent="0.3">
      <c r="K430" s="3"/>
    </row>
    <row r="431" spans="11:11" x14ac:dyDescent="0.3">
      <c r="K431" s="3"/>
    </row>
    <row r="432" spans="11:11" x14ac:dyDescent="0.3">
      <c r="K432" s="3"/>
    </row>
    <row r="433" spans="11:11" x14ac:dyDescent="0.3">
      <c r="K433" s="3"/>
    </row>
    <row r="434" spans="11:11" x14ac:dyDescent="0.3">
      <c r="K434" s="3"/>
    </row>
    <row r="435" spans="11:11" x14ac:dyDescent="0.3">
      <c r="K435" s="3"/>
    </row>
    <row r="436" spans="11:11" x14ac:dyDescent="0.3">
      <c r="K436" s="3"/>
    </row>
    <row r="437" spans="11:11" x14ac:dyDescent="0.3">
      <c r="K437" s="3"/>
    </row>
    <row r="438" spans="11:11" x14ac:dyDescent="0.3">
      <c r="K438" s="3"/>
    </row>
    <row r="439" spans="11:11" x14ac:dyDescent="0.3">
      <c r="K439" s="3"/>
    </row>
    <row r="440" spans="11:11" x14ac:dyDescent="0.3">
      <c r="K440" s="3"/>
    </row>
    <row r="441" spans="11:11" x14ac:dyDescent="0.3">
      <c r="K441" s="3"/>
    </row>
    <row r="442" spans="11:11" x14ac:dyDescent="0.3">
      <c r="K442" s="3"/>
    </row>
    <row r="443" spans="11:11" x14ac:dyDescent="0.3">
      <c r="K443" s="3"/>
    </row>
    <row r="444" spans="11:11" x14ac:dyDescent="0.3">
      <c r="K444" s="3"/>
    </row>
    <row r="445" spans="11:11" x14ac:dyDescent="0.3">
      <c r="K445" s="3"/>
    </row>
    <row r="446" spans="11:11" x14ac:dyDescent="0.3">
      <c r="K446" s="3"/>
    </row>
    <row r="447" spans="11:11" x14ac:dyDescent="0.3">
      <c r="K447" s="3"/>
    </row>
    <row r="448" spans="11:11" x14ac:dyDescent="0.3">
      <c r="K448" s="3"/>
    </row>
    <row r="449" spans="11:11" x14ac:dyDescent="0.3">
      <c r="K449" s="3"/>
    </row>
    <row r="450" spans="11:11" x14ac:dyDescent="0.3">
      <c r="K450" s="3"/>
    </row>
    <row r="451" spans="11:11" x14ac:dyDescent="0.3">
      <c r="K451" s="3"/>
    </row>
    <row r="452" spans="11:11" x14ac:dyDescent="0.3">
      <c r="K452" s="3"/>
    </row>
    <row r="453" spans="11:11" x14ac:dyDescent="0.3">
      <c r="K453" s="3"/>
    </row>
    <row r="454" spans="11:11" x14ac:dyDescent="0.3">
      <c r="K454" s="3"/>
    </row>
    <row r="455" spans="11:11" x14ac:dyDescent="0.3">
      <c r="K455" s="3"/>
    </row>
    <row r="456" spans="11:11" x14ac:dyDescent="0.3">
      <c r="K456" s="3"/>
    </row>
    <row r="457" spans="11:11" x14ac:dyDescent="0.3">
      <c r="K457" s="3"/>
    </row>
    <row r="458" spans="11:11" x14ac:dyDescent="0.3">
      <c r="K458" s="3"/>
    </row>
    <row r="459" spans="11:11" x14ac:dyDescent="0.3">
      <c r="K459" s="3"/>
    </row>
    <row r="460" spans="11:11" x14ac:dyDescent="0.3">
      <c r="K460" s="3"/>
    </row>
    <row r="461" spans="11:11" x14ac:dyDescent="0.3">
      <c r="K461" s="3"/>
    </row>
    <row r="462" spans="11:11" x14ac:dyDescent="0.3">
      <c r="K462" s="3"/>
    </row>
    <row r="463" spans="11:11" x14ac:dyDescent="0.3">
      <c r="K463" s="3"/>
    </row>
    <row r="464" spans="11:11" x14ac:dyDescent="0.3">
      <c r="K464" s="3"/>
    </row>
    <row r="465" spans="11:11" x14ac:dyDescent="0.3">
      <c r="K465" s="3"/>
    </row>
    <row r="466" spans="11:11" x14ac:dyDescent="0.3">
      <c r="K466" s="3"/>
    </row>
    <row r="467" spans="11:11" x14ac:dyDescent="0.3">
      <c r="K467" s="3"/>
    </row>
    <row r="468" spans="11:11" x14ac:dyDescent="0.3">
      <c r="K468" s="3"/>
    </row>
    <row r="469" spans="11:11" x14ac:dyDescent="0.3">
      <c r="K469" s="3"/>
    </row>
    <row r="470" spans="11:11" x14ac:dyDescent="0.3">
      <c r="K470" s="3"/>
    </row>
    <row r="471" spans="11:11" x14ac:dyDescent="0.3">
      <c r="K471" s="3"/>
    </row>
    <row r="472" spans="11:11" x14ac:dyDescent="0.3">
      <c r="K472" s="3"/>
    </row>
    <row r="473" spans="11:11" x14ac:dyDescent="0.3">
      <c r="K473" s="3"/>
    </row>
    <row r="474" spans="11:11" x14ac:dyDescent="0.3">
      <c r="K474" s="3"/>
    </row>
    <row r="475" spans="11:11" x14ac:dyDescent="0.3">
      <c r="K475" s="3"/>
    </row>
    <row r="476" spans="11:11" x14ac:dyDescent="0.3">
      <c r="K476" s="3"/>
    </row>
    <row r="477" spans="11:11" x14ac:dyDescent="0.3">
      <c r="K477" s="3"/>
    </row>
    <row r="478" spans="11:11" x14ac:dyDescent="0.3">
      <c r="K478" s="3"/>
    </row>
    <row r="479" spans="11:11" x14ac:dyDescent="0.3">
      <c r="K479" s="3"/>
    </row>
    <row r="480" spans="11:11" x14ac:dyDescent="0.3">
      <c r="K48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3</vt:i4>
      </vt:variant>
    </vt:vector>
  </HeadingPairs>
  <TitlesOfParts>
    <vt:vector size="9" baseType="lpstr">
      <vt:lpstr>INTRO</vt:lpstr>
      <vt:lpstr>Trapping data</vt:lpstr>
      <vt:lpstr>Collated trapping data</vt:lpstr>
      <vt:lpstr>Magnot data</vt:lpstr>
      <vt:lpstr>Collated magnot data</vt:lpstr>
      <vt:lpstr>non trapping state data</vt:lpstr>
      <vt:lpstr>log log graph</vt:lpstr>
      <vt:lpstr>log lin graph</vt:lpstr>
      <vt:lpstr>lin lin graph</vt:lpstr>
    </vt:vector>
  </TitlesOfParts>
  <Company>Durham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CG273_2</dc:creator>
  <cp:lastModifiedBy>CG273_2</cp:lastModifiedBy>
  <cp:lastPrinted>2016-09-08T11:02:44Z</cp:lastPrinted>
  <dcterms:created xsi:type="dcterms:W3CDTF">2016-06-29T09:04:50Z</dcterms:created>
  <dcterms:modified xsi:type="dcterms:W3CDTF">2016-12-12T13:24:37Z</dcterms:modified>
</cp:coreProperties>
</file>