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3955" windowHeight="128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11" i="1" l="1"/>
  <c r="E7" i="1" l="1"/>
  <c r="F7" i="1" s="1"/>
  <c r="B7" i="1"/>
  <c r="E4" i="1" l="1"/>
  <c r="E5" i="1"/>
  <c r="E6" i="1"/>
  <c r="F6" i="1" l="1"/>
  <c r="F4" i="1" l="1"/>
  <c r="F5" i="1"/>
  <c r="E3" i="1"/>
  <c r="B6" i="1"/>
  <c r="B4" i="1"/>
  <c r="B5" i="1"/>
  <c r="B3" i="1"/>
  <c r="I3" i="1" l="1"/>
  <c r="I6" i="1" s="1"/>
  <c r="F3" i="1"/>
  <c r="I2" i="1" s="1"/>
  <c r="G3" i="1" l="1"/>
  <c r="G7" i="1"/>
  <c r="G4" i="1"/>
  <c r="I5" i="1"/>
  <c r="G5" i="1"/>
  <c r="G6" i="1"/>
</calcChain>
</file>

<file path=xl/sharedStrings.xml><?xml version="1.0" encoding="utf-8"?>
<sst xmlns="http://schemas.openxmlformats.org/spreadsheetml/2006/main" count="11" uniqueCount="11">
  <si>
    <t>Binding energy</t>
  </si>
  <si>
    <t>Uncertainty</t>
  </si>
  <si>
    <t>Weight</t>
  </si>
  <si>
    <t>BE x weight</t>
  </si>
  <si>
    <t>Weighted average</t>
  </si>
  <si>
    <t>Weighted error</t>
  </si>
  <si>
    <t>Offset from weighted average</t>
  </si>
  <si>
    <t>These values are taken from the individual analysis spreadsheets for each measurement</t>
  </si>
  <si>
    <t>cm-1</t>
  </si>
  <si>
    <t>Feshbach error</t>
  </si>
  <si>
    <t>Total experimental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</si>
</sst>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yyyy\-mm\-dd;@"/>
    <numFmt numFmtId="165" formatCode="0.0000000000"/>
    <numFmt numFmtId="166" formatCode="#,##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64" fontId="0" fillId="0" borderId="0" xfId="0" applyNumberFormat="1"/>
    <xf numFmtId="4" fontId="0" fillId="0" borderId="0" xfId="0" applyNumberFormat="1" applyFill="1"/>
    <xf numFmtId="4" fontId="0" fillId="0" borderId="0" xfId="0" applyNumberFormat="1"/>
    <xf numFmtId="3" fontId="0" fillId="0" borderId="0" xfId="0" applyNumberFormat="1"/>
    <xf numFmtId="0" fontId="0" fillId="0" borderId="0" xfId="0"/>
    <xf numFmtId="0" fontId="0" fillId="0" borderId="0" xfId="0" applyFill="1"/>
    <xf numFmtId="2" fontId="0" fillId="0" borderId="0" xfId="0" applyNumberFormat="1"/>
    <xf numFmtId="2" fontId="0" fillId="0" borderId="0" xfId="0" applyNumberFormat="1" applyFill="1"/>
    <xf numFmtId="165" fontId="0" fillId="0" borderId="0" xfId="0" applyNumberFormat="1"/>
    <xf numFmtId="1" fontId="0" fillId="0" borderId="0" xfId="0" applyNumberFormat="1"/>
    <xf numFmtId="166" fontId="0" fillId="0" borderId="0" xfId="0" applyNumberFormat="1"/>
    <xf numFmtId="166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Sheet1!$G$1:$G$2</c:f>
              <c:strCache>
                <c:ptCount val="1"/>
                <c:pt idx="0">
                  <c:v>These values are taken from the individual analysis spreadsheets for each measurement Offset from weighted average</c:v>
                </c:pt>
              </c:strCache>
            </c:strRef>
          </c:tx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Sheet1!$D$3:$D$21</c:f>
                <c:numCache>
                  <c:formatCode>General</c:formatCode>
                  <c:ptCount val="19"/>
                  <c:pt idx="0">
                    <c:v>10.023912369456166</c:v>
                  </c:pt>
                  <c:pt idx="1">
                    <c:v>14.140238496919682</c:v>
                  </c:pt>
                  <c:pt idx="2">
                    <c:v>11.574293598311206</c:v>
                  </c:pt>
                  <c:pt idx="3">
                    <c:v>7.0247474042645246</c:v>
                  </c:pt>
                  <c:pt idx="4">
                    <c:v>488.43261647024445</c:v>
                  </c:pt>
                </c:numCache>
              </c:numRef>
            </c:plus>
            <c:minus>
              <c:numRef>
                <c:f>Sheet1!$D$3:$D$21</c:f>
                <c:numCache>
                  <c:formatCode>General</c:formatCode>
                  <c:ptCount val="19"/>
                  <c:pt idx="0">
                    <c:v>10.023912369456166</c:v>
                  </c:pt>
                  <c:pt idx="1">
                    <c:v>14.140238496919682</c:v>
                  </c:pt>
                  <c:pt idx="2">
                    <c:v>11.574293598311206</c:v>
                  </c:pt>
                  <c:pt idx="3">
                    <c:v>7.0247474042645246</c:v>
                  </c:pt>
                  <c:pt idx="4">
                    <c:v>488.43261647024445</c:v>
                  </c:pt>
                </c:numCache>
              </c:numRef>
            </c:minus>
          </c:errBars>
          <c:xVal>
            <c:numRef>
              <c:f>Sheet1!$B$3:$B$21</c:f>
              <c:numCache>
                <c:formatCode>0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28</c:v>
                </c:pt>
                <c:pt idx="4">
                  <c:v>27</c:v>
                </c:pt>
              </c:numCache>
            </c:numRef>
          </c:xVal>
          <c:yVal>
            <c:numRef>
              <c:f>Sheet1!$G$3:$G$22</c:f>
              <c:numCache>
                <c:formatCode>#,##0.00</c:formatCode>
                <c:ptCount val="20"/>
                <c:pt idx="0">
                  <c:v>-5.390777587890625</c:v>
                </c:pt>
                <c:pt idx="1">
                  <c:v>-7.406005859375</c:v>
                </c:pt>
                <c:pt idx="2">
                  <c:v>-30.427276611328125</c:v>
                </c:pt>
                <c:pt idx="3">
                  <c:v>15.639511108398438</c:v>
                </c:pt>
                <c:pt idx="4">
                  <c:v>212.71815490722656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085120"/>
        <c:axId val="158086656"/>
      </c:scatterChart>
      <c:valAx>
        <c:axId val="158085120"/>
        <c:scaling>
          <c:orientation val="minMax"/>
          <c:min val="-5"/>
        </c:scaling>
        <c:delete val="0"/>
        <c:axPos val="b"/>
        <c:numFmt formatCode="0" sourceLinked="1"/>
        <c:majorTickMark val="out"/>
        <c:minorTickMark val="none"/>
        <c:tickLblPos val="nextTo"/>
        <c:crossAx val="158086656"/>
        <c:crossesAt val="0"/>
        <c:crossBetween val="midCat"/>
      </c:valAx>
      <c:valAx>
        <c:axId val="158086656"/>
        <c:scaling>
          <c:orientation val="minMax"/>
          <c:min val="-550"/>
        </c:scaling>
        <c:delete val="0"/>
        <c:axPos val="l"/>
        <c:numFmt formatCode="#,##0" sourceLinked="0"/>
        <c:majorTickMark val="out"/>
        <c:minorTickMark val="none"/>
        <c:tickLblPos val="nextTo"/>
        <c:crossAx val="158085120"/>
        <c:crossesAt val="-5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1362075</xdr:colOff>
      <xdr:row>14</xdr:row>
      <xdr:rowOff>133350</xdr:rowOff>
    </xdr:from>
    <xdr:to>
      <xdr:col>13</xdr:col>
      <xdr:colOff>147637</xdr:colOff>
      <xdr:row>33</xdr:row>
      <xdr:rowOff>133350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tabSelected="1" workbookViewId="0">
      <selection activeCell="G13" sqref="G13"/>
    </sheetView>
  </sheetViews>
  <sheetFormatPr defaultRowHeight="15" x14ac:dyDescent="0.25"/>
  <cols>
    <col min="1" max="1" width="10.7109375" style="1" bestFit="1" customWidth="1"/>
    <col min="2" max="2" width="10.7109375" style="10" customWidth="1"/>
    <col min="3" max="3" width="22.140625" style="11" customWidth="1"/>
    <col min="4" max="4" width="14.7109375" customWidth="1"/>
    <col min="5" max="6" width="12" style="5" customWidth="1"/>
    <col min="7" max="7" width="28.140625" style="3" bestFit="1" customWidth="1"/>
    <col min="8" max="8" width="17.42578125" bestFit="1" customWidth="1"/>
    <col min="9" max="9" width="18.28515625" bestFit="1" customWidth="1"/>
  </cols>
  <sheetData>
    <row r="1" spans="1:9" x14ac:dyDescent="0.25">
      <c r="C1" s="11" t="s">
        <v>7</v>
      </c>
      <c r="I1" s="4"/>
    </row>
    <row r="2" spans="1:9" x14ac:dyDescent="0.25">
      <c r="C2" s="11" t="s">
        <v>0</v>
      </c>
      <c r="D2" t="s">
        <v>1</v>
      </c>
      <c r="E2" s="6" t="s">
        <v>2</v>
      </c>
      <c r="F2" s="6" t="s">
        <v>3</v>
      </c>
      <c r="G2" s="3" t="s">
        <v>6</v>
      </c>
      <c r="H2" s="6" t="s">
        <v>4</v>
      </c>
      <c r="I2" s="3">
        <f>SUM(F:F)/SUM(E:E)</f>
        <v>-114268135236.98209</v>
      </c>
    </row>
    <row r="3" spans="1:9" x14ac:dyDescent="0.25">
      <c r="A3" s="1">
        <v>42193</v>
      </c>
      <c r="B3" s="10">
        <f>A3-$A$3</f>
        <v>0</v>
      </c>
      <c r="C3" s="12">
        <v>-114268135231.59131</v>
      </c>
      <c r="D3" s="8">
        <v>10.023912369456166</v>
      </c>
      <c r="E3" s="5">
        <f>1/D3^2</f>
        <v>9.9523462562166112E-3</v>
      </c>
      <c r="F3" s="5">
        <f>E3*C3</f>
        <v>-1137236047.8769813</v>
      </c>
      <c r="G3" s="2">
        <f>-(C3-$I$2)</f>
        <v>-5.390777587890625</v>
      </c>
      <c r="H3" t="s">
        <v>5</v>
      </c>
      <c r="I3">
        <f>SQRT(1/SUM(E:E))</f>
        <v>4.8400657197241905</v>
      </c>
    </row>
    <row r="4" spans="1:9" x14ac:dyDescent="0.25">
      <c r="A4" s="1">
        <v>42194</v>
      </c>
      <c r="B4" s="10">
        <f>A4-$A$3</f>
        <v>1</v>
      </c>
      <c r="C4" s="11">
        <v>-114268135229.57608</v>
      </c>
      <c r="D4" s="7">
        <v>14.140238496919682</v>
      </c>
      <c r="E4" s="5">
        <f t="shared" ref="E4:E6" si="0">1/D4^2</f>
        <v>5.0013417412130678E-3</v>
      </c>
      <c r="F4" s="5">
        <f t="shared" ref="F4:F6" si="1">E4*C4</f>
        <v>-571493994.41425836</v>
      </c>
      <c r="G4" s="2">
        <f t="shared" ref="G4:G9" si="2">-(C4-$I$2)</f>
        <v>-7.406005859375</v>
      </c>
    </row>
    <row r="5" spans="1:9" x14ac:dyDescent="0.25">
      <c r="A5" s="1">
        <v>42195</v>
      </c>
      <c r="B5" s="10">
        <f>A5-$A$3</f>
        <v>2</v>
      </c>
      <c r="C5" s="11">
        <v>-114268135206.55481</v>
      </c>
      <c r="D5" s="7">
        <v>11.574293598311206</v>
      </c>
      <c r="E5" s="5">
        <f t="shared" si="0"/>
        <v>7.4646768338448152E-3</v>
      </c>
      <c r="F5" s="5">
        <f t="shared" si="1"/>
        <v>-852974701.72301686</v>
      </c>
      <c r="G5" s="2">
        <f t="shared" si="2"/>
        <v>-30.427276611328125</v>
      </c>
      <c r="H5" t="s">
        <v>8</v>
      </c>
      <c r="I5" s="9">
        <f>I2*1000/29979245800</f>
        <v>-3811.5747140304006</v>
      </c>
    </row>
    <row r="6" spans="1:9" x14ac:dyDescent="0.25">
      <c r="A6" s="1">
        <v>42221</v>
      </c>
      <c r="B6" s="10">
        <f>A6-$A$3</f>
        <v>28</v>
      </c>
      <c r="C6" s="11">
        <v>-114268135252.6216</v>
      </c>
      <c r="D6" s="7">
        <v>7.0247474042645246</v>
      </c>
      <c r="E6" s="5">
        <f t="shared" si="0"/>
        <v>2.026462516443275E-2</v>
      </c>
      <c r="F6" s="5">
        <f t="shared" si="1"/>
        <v>-2315600929.1330805</v>
      </c>
      <c r="G6" s="2">
        <f t="shared" si="2"/>
        <v>15.639511108398438</v>
      </c>
      <c r="I6" s="9">
        <f>I3*1000/29979245800</f>
        <v>1.6144721424993924E-7</v>
      </c>
    </row>
    <row r="7" spans="1:9" x14ac:dyDescent="0.25">
      <c r="A7" s="1">
        <v>42220</v>
      </c>
      <c r="B7" s="10">
        <f>A7-$A$3</f>
        <v>27</v>
      </c>
      <c r="C7" s="11">
        <v>-114268135449.70024</v>
      </c>
      <c r="D7" s="7">
        <v>488.43261647024445</v>
      </c>
      <c r="E7" s="5">
        <f t="shared" ref="E7" si="3">1/D7^2</f>
        <v>4.1917047525491301E-6</v>
      </c>
      <c r="F7" s="5">
        <f>E7*C7</f>
        <v>-478978.28642943624</v>
      </c>
      <c r="G7" s="2">
        <f t="shared" si="2"/>
        <v>212.71815490722656</v>
      </c>
    </row>
    <row r="8" spans="1:9" x14ac:dyDescent="0.25">
      <c r="D8" s="7"/>
      <c r="G8" s="2"/>
    </row>
    <row r="9" spans="1:9" x14ac:dyDescent="0.25">
      <c r="D9" s="7"/>
    </row>
    <row r="10" spans="1:9" x14ac:dyDescent="0.25">
      <c r="H10" t="s">
        <v>9</v>
      </c>
      <c r="I10">
        <v>39.590000000000003</v>
      </c>
    </row>
    <row r="11" spans="1:9" x14ac:dyDescent="0.25">
      <c r="H11" t="s">
        <v>10</v>
      </c>
      <c r="I11">
        <f>SQRT(I10^2+I3^2)</f>
        <v>39.884763208163207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Durham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MOLONY P.K.</dc:creator>
  <cp:lastModifiedBy>MOLONY P.K.</cp:lastModifiedBy>
  <dcterms:created xsi:type="dcterms:W3CDTF">2015-09-09T11:33:10Z</dcterms:created>
  <dcterms:modified xsi:type="dcterms:W3CDTF">2016-06-12T12:00:58Z</dcterms:modified>
</cp:coreProperties>
</file>