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1835" tabRatio="696" activeTab="4"/>
  </bookViews>
  <sheets>
    <sheet name="introduction" sheetId="8" r:id="rId1"/>
    <sheet name="definitions" sheetId="11" r:id="rId2"/>
    <sheet name="Jisc APC template v4" sheetId="25" r:id="rId3"/>
    <sheet name="Discounts, memberships &amp; pre-pa" sheetId="23" r:id="rId4"/>
    <sheet name="RCUK compliance summary" sheetId="21" r:id="rId5"/>
    <sheet name="Constrained values" sheetId="24" state="hidden" r:id="rId6"/>
  </sheets>
  <externalReferences>
    <externalReference r:id="rId7"/>
    <externalReference r:id="rId8"/>
  </externalReferences>
  <definedNames>
    <definedName name="Licences" localSheetId="2">[1]Sheet2!$A$1:$A$7</definedName>
    <definedName name="_xlnm.Print_Area" localSheetId="2">'Jisc APC template v4'!$A$3:$AB$22</definedName>
  </definedNames>
  <calcPr calcId="145621"/>
</workbook>
</file>

<file path=xl/calcChain.xml><?xml version="1.0" encoding="utf-8"?>
<calcChain xmlns="http://schemas.openxmlformats.org/spreadsheetml/2006/main">
  <c r="C15" i="21" l="1"/>
  <c r="A3" i="23" l="1" a="1"/>
  <c r="A3" i="23" s="1"/>
  <c r="E3" i="23" l="1"/>
  <c r="G3" i="23"/>
  <c r="I3" i="23" s="1"/>
  <c r="H3" i="23"/>
  <c r="J3" i="23" s="1"/>
  <c r="A4" i="23" a="1"/>
  <c r="A4" i="23" s="1"/>
  <c r="A5" i="23" s="1" a="1"/>
  <c r="A5" i="23" s="1"/>
  <c r="F5" i="23" s="1"/>
  <c r="K5" i="23" s="1"/>
  <c r="F3" i="23"/>
  <c r="K3" i="23" s="1"/>
  <c r="A6" i="23" l="1" a="1"/>
  <c r="A6" i="23" s="1"/>
  <c r="H6" i="23" s="1"/>
  <c r="J6" i="23" s="1"/>
  <c r="G5" i="23"/>
  <c r="I5" i="23" s="1"/>
  <c r="H4" i="23"/>
  <c r="J4" i="23" s="1"/>
  <c r="E4" i="23"/>
  <c r="E5" i="23"/>
  <c r="H5" i="23"/>
  <c r="J5" i="23" s="1"/>
  <c r="F4" i="23"/>
  <c r="K4" i="23" s="1"/>
  <c r="G4" i="23"/>
  <c r="I4" i="23" s="1"/>
  <c r="E28" i="21"/>
  <c r="G28" i="21" s="1"/>
  <c r="C29" i="21" s="1"/>
  <c r="E29" i="21" s="1"/>
  <c r="G29" i="21" s="1"/>
  <c r="C30" i="21" s="1"/>
  <c r="E30" i="21" s="1"/>
  <c r="G30" i="21" s="1"/>
  <c r="C31" i="21" s="1"/>
  <c r="E31" i="21" s="1"/>
  <c r="G31" i="21" s="1"/>
  <c r="C32" i="21" l="1"/>
  <c r="A7" i="23" a="1"/>
  <c r="A7" i="23" s="1"/>
  <c r="E7" i="23" s="1"/>
  <c r="G6" i="23"/>
  <c r="I6" i="23" s="1"/>
  <c r="E6" i="23"/>
  <c r="F6" i="23"/>
  <c r="K6" i="23" s="1"/>
  <c r="C43" i="21"/>
  <c r="C41" i="21"/>
  <c r="C20" i="21"/>
  <c r="E32" i="21" l="1"/>
  <c r="G32" i="21" s="1"/>
  <c r="C33" i="21" s="1"/>
  <c r="E33" i="21" s="1"/>
  <c r="G33" i="21" s="1"/>
  <c r="F7" i="23"/>
  <c r="K7" i="23" s="1"/>
  <c r="A8" i="23" a="1"/>
  <c r="A8" i="23" s="1"/>
  <c r="G8" i="23" s="1"/>
  <c r="I8" i="23" s="1"/>
  <c r="H7" i="23"/>
  <c r="J7" i="23" s="1"/>
  <c r="G7" i="23"/>
  <c r="I7" i="23" s="1"/>
  <c r="C36" i="21"/>
  <c r="E8" i="23" l="1"/>
  <c r="H8" i="23"/>
  <c r="J8" i="23" s="1"/>
  <c r="F8" i="23"/>
  <c r="K8" i="23" s="1"/>
  <c r="A9" i="23" a="1"/>
  <c r="A9" i="23" s="1"/>
  <c r="E9" i="23" s="1"/>
  <c r="F9" i="23" l="1"/>
  <c r="K9" i="23" s="1"/>
  <c r="H9" i="23"/>
  <c r="J9" i="23" s="1"/>
  <c r="A10" i="23" a="1"/>
  <c r="A10" i="23" s="1"/>
  <c r="A11" i="23" s="1" a="1"/>
  <c r="A11" i="23" s="1"/>
  <c r="G9" i="23"/>
  <c r="I9" i="23" s="1"/>
  <c r="E10" i="23" l="1"/>
  <c r="F10" i="23"/>
  <c r="K10" i="23" s="1"/>
  <c r="G10" i="23"/>
  <c r="I10" i="23" s="1"/>
  <c r="H10" i="23"/>
  <c r="J10" i="23" s="1"/>
  <c r="A12" i="23" a="1"/>
  <c r="A12" i="23" s="1"/>
  <c r="G12" i="23" s="1"/>
  <c r="I12" i="23" s="1"/>
  <c r="G11" i="23"/>
  <c r="I11" i="23" s="1"/>
  <c r="E11" i="23"/>
  <c r="F11" i="23"/>
  <c r="K11" i="23" s="1"/>
  <c r="H11" i="23"/>
  <c r="J11" i="23" s="1"/>
  <c r="H12" i="23" l="1"/>
  <c r="J12" i="23" s="1"/>
  <c r="A13" i="23" a="1"/>
  <c r="A13" i="23" s="1"/>
  <c r="H13" i="23" s="1"/>
  <c r="J13" i="23" s="1"/>
  <c r="F12" i="23"/>
  <c r="K12" i="23" s="1"/>
  <c r="E12" i="23"/>
  <c r="F13" i="23" l="1"/>
  <c r="K13" i="23" s="1"/>
  <c r="E13" i="23"/>
  <c r="G13" i="23"/>
  <c r="I13" i="23" s="1"/>
  <c r="A14" i="23" a="1"/>
  <c r="A14" i="23" s="1"/>
  <c r="A15" i="23" s="1" a="1"/>
  <c r="A15" i="23" s="1"/>
  <c r="F15" i="23" s="1"/>
  <c r="K15" i="23" s="1"/>
  <c r="G14" i="23" l="1"/>
  <c r="I14" i="23" s="1"/>
  <c r="H15" i="23"/>
  <c r="J15" i="23" s="1"/>
  <c r="A16" i="23" a="1"/>
  <c r="A16" i="23" s="1"/>
  <c r="E14" i="23"/>
  <c r="G15" i="23"/>
  <c r="I15" i="23" s="1"/>
  <c r="E15" i="23"/>
  <c r="H14" i="23"/>
  <c r="J14" i="23" s="1"/>
  <c r="F14" i="23"/>
  <c r="K14" i="23" s="1"/>
  <c r="E16" i="23" l="1"/>
  <c r="H16" i="23"/>
  <c r="J16" i="23" s="1"/>
  <c r="G16" i="23"/>
  <c r="I16" i="23" s="1"/>
  <c r="A17" i="23" a="1"/>
  <c r="A17" i="23" s="1"/>
  <c r="H17" i="23" s="1"/>
  <c r="J17" i="23" s="1"/>
  <c r="F16" i="23"/>
  <c r="K16" i="23" s="1"/>
  <c r="F17" i="23" l="1"/>
  <c r="K17" i="23" s="1"/>
  <c r="E17" i="23"/>
  <c r="A18" i="23" a="1"/>
  <c r="A18" i="23" s="1"/>
  <c r="G17" i="23"/>
  <c r="I17" i="23" s="1"/>
  <c r="H18" i="23" l="1"/>
  <c r="J18" i="23" s="1"/>
  <c r="G18" i="23"/>
  <c r="I18" i="23" s="1"/>
  <c r="E18" i="23"/>
  <c r="A19" i="23" a="1"/>
  <c r="A19" i="23" s="1"/>
  <c r="F18" i="23"/>
  <c r="K18" i="23" s="1"/>
  <c r="A20" i="23" l="1" a="1"/>
  <c r="A20" i="23" s="1"/>
  <c r="E19" i="23"/>
  <c r="H19" i="23"/>
  <c r="J19" i="23" s="1"/>
  <c r="F19" i="23"/>
  <c r="K19" i="23" s="1"/>
  <c r="G19" i="23"/>
  <c r="I19" i="23" s="1"/>
  <c r="A21" i="23" l="1" a="1"/>
  <c r="A21" i="23" s="1"/>
  <c r="F20" i="23"/>
  <c r="K20" i="23" s="1"/>
  <c r="G20" i="23"/>
  <c r="I20" i="23" s="1"/>
  <c r="H20" i="23"/>
  <c r="J20" i="23" s="1"/>
  <c r="E20" i="23"/>
  <c r="A22" i="23" l="1" a="1"/>
  <c r="A22" i="23" s="1"/>
  <c r="A23" i="23" s="1" a="1"/>
  <c r="A23" i="23" s="1"/>
  <c r="A24" i="23" s="1" a="1"/>
  <c r="A24" i="23" s="1"/>
  <c r="H21" i="23"/>
  <c r="J21" i="23" s="1"/>
  <c r="E21" i="23"/>
  <c r="F21" i="23"/>
  <c r="K21" i="23" s="1"/>
  <c r="G21" i="23"/>
  <c r="I21" i="23" s="1"/>
  <c r="E22" i="23" l="1"/>
  <c r="G22" i="23"/>
  <c r="I22" i="23" s="1"/>
  <c r="F22" i="23"/>
  <c r="K22" i="23" s="1"/>
  <c r="H22" i="23"/>
  <c r="J22" i="23" s="1"/>
  <c r="E23" i="23"/>
  <c r="F23" i="23"/>
  <c r="K23" i="23" s="1"/>
  <c r="H23" i="23"/>
  <c r="J23" i="23" s="1"/>
  <c r="G23" i="23"/>
  <c r="I23" i="23" s="1"/>
  <c r="A25" i="23" a="1"/>
  <c r="A25" i="23" s="1"/>
  <c r="A26" i="23" s="1" a="1"/>
  <c r="A26" i="23" s="1"/>
  <c r="H24" i="23"/>
  <c r="J24" i="23" s="1"/>
  <c r="E24" i="23"/>
  <c r="G24" i="23"/>
  <c r="I24" i="23" s="1"/>
  <c r="F24" i="23"/>
  <c r="K24" i="23" s="1"/>
  <c r="A27" i="23" l="1" a="1"/>
  <c r="A27" i="23" s="1"/>
  <c r="F27" i="23" s="1"/>
  <c r="K27" i="23" s="1"/>
  <c r="G26" i="23"/>
  <c r="I26" i="23" s="1"/>
  <c r="E26" i="23"/>
  <c r="F26" i="23"/>
  <c r="K26" i="23" s="1"/>
  <c r="H26" i="23"/>
  <c r="J26" i="23" s="1"/>
  <c r="E25" i="23"/>
  <c r="F25" i="23"/>
  <c r="K25" i="23" s="1"/>
  <c r="H25" i="23"/>
  <c r="J25" i="23" s="1"/>
  <c r="G25" i="23"/>
  <c r="I25" i="23" s="1"/>
  <c r="E27" i="23" l="1"/>
  <c r="H27" i="23"/>
  <c r="J27" i="23" s="1"/>
  <c r="G27" i="23"/>
  <c r="I27" i="23" s="1"/>
  <c r="A28" i="23" a="1"/>
  <c r="A28" i="23" s="1"/>
  <c r="F28" i="23" l="1"/>
  <c r="K28" i="23" s="1"/>
  <c r="E28" i="23"/>
  <c r="G28" i="23"/>
  <c r="I28" i="23" s="1"/>
  <c r="H28" i="23"/>
  <c r="J28" i="23" s="1"/>
  <c r="A29" i="23" a="1"/>
  <c r="A29" i="23" s="1"/>
  <c r="E29" i="23" s="1"/>
  <c r="F29" i="23" l="1"/>
  <c r="K29" i="23" s="1"/>
  <c r="G29" i="23"/>
  <c r="I29" i="23" s="1"/>
  <c r="H29" i="23"/>
  <c r="J29" i="23" s="1"/>
  <c r="A30" i="23" a="1"/>
  <c r="A30" i="23" s="1"/>
  <c r="H30" i="23" l="1"/>
  <c r="J30" i="23" s="1"/>
  <c r="A31" i="23" a="1"/>
  <c r="A31" i="23" s="1"/>
  <c r="G30" i="23"/>
  <c r="I30" i="23" s="1"/>
  <c r="E30" i="23"/>
  <c r="F30" i="23"/>
  <c r="K30" i="23" s="1"/>
  <c r="H31" i="23" l="1"/>
  <c r="J31" i="23" s="1"/>
  <c r="E31" i="23"/>
  <c r="G31" i="23"/>
  <c r="I31" i="23" s="1"/>
  <c r="F31" i="23"/>
  <c r="K31" i="23" s="1"/>
  <c r="A32" i="23" a="1"/>
  <c r="A32" i="23" s="1"/>
  <c r="G32" i="23" l="1"/>
  <c r="I32" i="23" s="1"/>
  <c r="E32" i="23"/>
  <c r="F32" i="23"/>
  <c r="K32" i="23" s="1"/>
  <c r="H32" i="23"/>
  <c r="J32" i="23" s="1"/>
  <c r="A33" i="23" a="1"/>
  <c r="A33" i="23" s="1"/>
  <c r="G33" i="23" l="1"/>
  <c r="I33" i="23" s="1"/>
  <c r="E33" i="23"/>
  <c r="F33" i="23"/>
  <c r="K33" i="23" s="1"/>
  <c r="H33" i="23"/>
  <c r="J33" i="23" s="1"/>
  <c r="A34" i="23" a="1"/>
  <c r="A34" i="23" s="1"/>
  <c r="G34" i="23" l="1"/>
  <c r="I34" i="23" s="1"/>
  <c r="F34" i="23"/>
  <c r="K34" i="23" s="1"/>
  <c r="H34" i="23"/>
  <c r="J34" i="23" s="1"/>
  <c r="E34" i="23"/>
  <c r="A35" i="23" a="1"/>
  <c r="A35" i="23" s="1"/>
  <c r="F35" i="23" l="1"/>
  <c r="K35" i="23" s="1"/>
  <c r="E35" i="23"/>
  <c r="H35" i="23"/>
  <c r="J35" i="23" s="1"/>
  <c r="G35" i="23"/>
  <c r="I35" i="23" s="1"/>
  <c r="A36" i="23" a="1"/>
  <c r="A36" i="23" s="1"/>
  <c r="E36" i="23" l="1"/>
  <c r="G36" i="23"/>
  <c r="I36" i="23" s="1"/>
  <c r="F36" i="23"/>
  <c r="K36" i="23" s="1"/>
  <c r="H36" i="23"/>
  <c r="J36" i="23" s="1"/>
  <c r="A37" i="23" a="1"/>
  <c r="A37" i="23" s="1"/>
  <c r="H37" i="23" l="1"/>
  <c r="J37" i="23" s="1"/>
  <c r="F37" i="23"/>
  <c r="K37" i="23" s="1"/>
  <c r="G37" i="23"/>
  <c r="I37" i="23" s="1"/>
  <c r="E37" i="23"/>
  <c r="A38" i="23" a="1"/>
  <c r="A38" i="23" s="1"/>
  <c r="G38" i="23" l="1"/>
  <c r="I38" i="23" s="1"/>
  <c r="H38" i="23"/>
  <c r="J38" i="23" s="1"/>
  <c r="E38" i="23"/>
  <c r="F38" i="23"/>
  <c r="K38" i="23" s="1"/>
  <c r="A39" i="23" a="1"/>
  <c r="A39" i="23" s="1"/>
  <c r="F39" i="23" l="1"/>
  <c r="K39" i="23" s="1"/>
  <c r="H39" i="23"/>
  <c r="J39" i="23" s="1"/>
  <c r="E39" i="23"/>
  <c r="G39" i="23"/>
  <c r="I39" i="23" s="1"/>
  <c r="A40" i="23" a="1"/>
  <c r="A40" i="23" s="1"/>
  <c r="E40" i="23" l="1"/>
  <c r="F40" i="23"/>
  <c r="K40" i="23" s="1"/>
  <c r="G40" i="23"/>
  <c r="I40" i="23" s="1"/>
  <c r="H40" i="23"/>
  <c r="J40" i="23" s="1"/>
  <c r="A41" i="23" a="1"/>
  <c r="A41" i="23" s="1"/>
  <c r="H41" i="23" l="1"/>
  <c r="J41" i="23" s="1"/>
  <c r="F41" i="23"/>
  <c r="K41" i="23" s="1"/>
  <c r="G41" i="23"/>
  <c r="I41" i="23" s="1"/>
  <c r="E41" i="23"/>
  <c r="A42" i="23" a="1"/>
  <c r="A42" i="23" s="1"/>
  <c r="F42" i="23" l="1"/>
  <c r="K42" i="23" s="1"/>
  <c r="G42" i="23"/>
  <c r="I42" i="23" s="1"/>
  <c r="H42" i="23"/>
  <c r="J42" i="23" s="1"/>
  <c r="E42" i="23"/>
  <c r="A43" i="23" a="1"/>
  <c r="A43" i="23" s="1"/>
  <c r="E43" i="23" l="1"/>
  <c r="F43" i="23"/>
  <c r="K43" i="23" s="1"/>
  <c r="G43" i="23"/>
  <c r="I43" i="23" s="1"/>
  <c r="H43" i="23"/>
  <c r="J43" i="23" s="1"/>
  <c r="A44" i="23" a="1"/>
  <c r="A44" i="23" s="1"/>
  <c r="H44" i="23" l="1"/>
  <c r="J44" i="23" s="1"/>
  <c r="E44" i="23"/>
  <c r="F44" i="23"/>
  <c r="K44" i="23" s="1"/>
  <c r="G44" i="23"/>
  <c r="I44" i="23" s="1"/>
  <c r="A45" i="23" a="1"/>
  <c r="A45" i="23" s="1"/>
  <c r="H45" i="23" l="1"/>
  <c r="J45" i="23" s="1"/>
  <c r="E45" i="23"/>
  <c r="F45" i="23"/>
  <c r="K45" i="23" s="1"/>
  <c r="G45" i="23"/>
  <c r="I45" i="23" s="1"/>
  <c r="A46" i="23" a="1"/>
  <c r="A46" i="23" s="1"/>
  <c r="G46" i="23" l="1"/>
  <c r="I46" i="23" s="1"/>
  <c r="H46" i="23"/>
  <c r="J46" i="23" s="1"/>
  <c r="E46" i="23"/>
  <c r="F46" i="23"/>
  <c r="K46" i="23" s="1"/>
  <c r="A47" i="23" a="1"/>
  <c r="A47" i="23" s="1"/>
  <c r="F47" i="23" l="1"/>
  <c r="K47" i="23" s="1"/>
  <c r="E47" i="23"/>
  <c r="G47" i="23"/>
  <c r="I47" i="23" s="1"/>
  <c r="H47" i="23"/>
  <c r="J47" i="23" s="1"/>
  <c r="A48" i="23" a="1"/>
  <c r="A48" i="23" s="1"/>
  <c r="E48" i="23" l="1"/>
  <c r="H48" i="23"/>
  <c r="J48" i="23" s="1"/>
  <c r="F48" i="23"/>
  <c r="K48" i="23" s="1"/>
  <c r="G48" i="23"/>
  <c r="I48" i="23" s="1"/>
  <c r="A49" i="23" a="1"/>
  <c r="A49" i="23" s="1"/>
  <c r="E49" i="23" l="1"/>
  <c r="F49" i="23"/>
  <c r="K49" i="23" s="1"/>
  <c r="G49" i="23"/>
  <c r="I49" i="23" s="1"/>
  <c r="H49" i="23"/>
  <c r="J49" i="23" s="1"/>
  <c r="A50" i="23" a="1"/>
  <c r="A50" i="23" s="1"/>
  <c r="G50" i="23" l="1"/>
  <c r="I50" i="23" s="1"/>
  <c r="H50" i="23"/>
  <c r="J50" i="23" s="1"/>
  <c r="E50" i="23"/>
  <c r="F50" i="23"/>
  <c r="K50" i="23" s="1"/>
</calcChain>
</file>

<file path=xl/comments1.xml><?xml version="1.0" encoding="utf-8"?>
<comments xmlns="http://schemas.openxmlformats.org/spreadsheetml/2006/main">
  <authors>
    <author>RCUK Guidance</author>
  </authors>
  <commentList>
    <comment ref="A4" authorId="0">
      <text>
        <r>
          <rPr>
            <b/>
            <sz val="9"/>
            <color indexed="81"/>
            <rFont val="Tahoma"/>
            <family val="2"/>
          </rPr>
          <t>Guidance:</t>
        </r>
        <r>
          <rPr>
            <sz val="9"/>
            <color indexed="81"/>
            <rFont val="Tahoma"/>
            <family val="2"/>
          </rPr>
          <t xml:space="preserve">
Date on which the resource has been accepted for publication with all substantive changes made. Use most accurate date available, whether that is day (e.g. 2017-01-01), month (e.g. 2017-01), or year (e.g. 2017).</t>
        </r>
      </text>
    </comment>
    <comment ref="B4" authorId="0">
      <text>
        <r>
          <rPr>
            <b/>
            <sz val="9"/>
            <color indexed="81"/>
            <rFont val="Tahoma"/>
            <family val="2"/>
          </rPr>
          <t>Guidance:</t>
        </r>
        <r>
          <rPr>
            <sz val="9"/>
            <color indexed="81"/>
            <rFont val="Tahoma"/>
            <family val="2"/>
          </rPr>
          <t xml:space="preserve">
PubMed unique identifier.</t>
        </r>
      </text>
    </comment>
    <comment ref="C4" authorId="0">
      <text>
        <r>
          <rPr>
            <b/>
            <sz val="9"/>
            <color indexed="81"/>
            <rFont val="Tahoma"/>
            <family val="2"/>
          </rPr>
          <t>Guidance:</t>
        </r>
        <r>
          <rPr>
            <sz val="9"/>
            <color indexed="81"/>
            <rFont val="Tahoma"/>
            <family val="2"/>
          </rPr>
          <t xml:space="preserve">
The Digital Object Identifier.</t>
        </r>
      </text>
    </comment>
    <comment ref="D4" authorId="0">
      <text>
        <r>
          <rPr>
            <b/>
            <sz val="9"/>
            <color indexed="81"/>
            <rFont val="Tahoma"/>
            <family val="2"/>
          </rPr>
          <t>Guidance:</t>
        </r>
        <r>
          <rPr>
            <sz val="9"/>
            <color indexed="81"/>
            <rFont val="Tahoma"/>
            <family val="2"/>
          </rPr>
          <t xml:space="preserve">
The name of the organisation making an article available. </t>
        </r>
        <r>
          <rPr>
            <b/>
            <sz val="9"/>
            <color indexed="81"/>
            <rFont val="Tahoma"/>
            <family val="2"/>
          </rPr>
          <t>Complete if no DOI or PMID is provided.</t>
        </r>
      </text>
    </comment>
    <comment ref="E4" authorId="0">
      <text>
        <r>
          <rPr>
            <b/>
            <sz val="9"/>
            <color indexed="81"/>
            <rFont val="Tahoma"/>
            <family val="2"/>
          </rPr>
          <t>Guidance:</t>
        </r>
        <r>
          <rPr>
            <sz val="9"/>
            <color indexed="81"/>
            <rFont val="Tahoma"/>
            <family val="2"/>
          </rPr>
          <t xml:space="preserve">
Title of the work that the item is contained within: if it is not a journal but a book or conference proceeding, use the title of that instead. </t>
        </r>
        <r>
          <rPr>
            <b/>
            <sz val="9"/>
            <color indexed="81"/>
            <rFont val="Tahoma"/>
            <family val="2"/>
          </rPr>
          <t>Complete if no DOI or PMID is provided.</t>
        </r>
      </text>
    </comment>
    <comment ref="F4" authorId="0">
      <text>
        <r>
          <rPr>
            <b/>
            <sz val="9"/>
            <color indexed="81"/>
            <rFont val="Tahoma"/>
            <family val="2"/>
          </rPr>
          <t>Guidance:</t>
        </r>
        <r>
          <rPr>
            <sz val="9"/>
            <color indexed="81"/>
            <rFont val="Tahoma"/>
            <family val="2"/>
          </rPr>
          <t xml:space="preserve">
The International Standard Serial Number. E-ISSN is preferred. Use ISBN if applicable. </t>
        </r>
        <r>
          <rPr>
            <b/>
            <sz val="9"/>
            <color indexed="81"/>
            <rFont val="Tahoma"/>
            <family val="2"/>
          </rPr>
          <t>Complete if no PMID or DOI is provided.</t>
        </r>
      </text>
    </comment>
    <comment ref="G4" authorId="0">
      <text>
        <r>
          <rPr>
            <b/>
            <sz val="9"/>
            <color indexed="81"/>
            <rFont val="Tahoma"/>
            <family val="2"/>
          </rPr>
          <t xml:space="preserve"> Guidance:</t>
        </r>
        <r>
          <rPr>
            <sz val="9"/>
            <color indexed="81"/>
            <rFont val="Tahoma"/>
            <family val="2"/>
          </rPr>
          <t xml:space="preserve">
Select what kind of publication the item is published in from the drop-down list.</t>
        </r>
        <r>
          <rPr>
            <b/>
            <sz val="9"/>
            <color indexed="81"/>
            <rFont val="Tahoma"/>
            <family val="2"/>
          </rPr>
          <t xml:space="preserve"> Complete if no DOI or PMID is provided.</t>
        </r>
      </text>
    </comment>
    <comment ref="H4" authorId="0">
      <text>
        <r>
          <rPr>
            <b/>
            <sz val="9"/>
            <color indexed="81"/>
            <rFont val="Tahoma"/>
            <family val="2"/>
          </rPr>
          <t>Guidance:</t>
        </r>
        <r>
          <rPr>
            <sz val="9"/>
            <color indexed="81"/>
            <rFont val="Tahoma"/>
            <family val="2"/>
          </rPr>
          <t xml:space="preserve">
Title of item, i.e. title of journal article, book chapter, conference paper etc.</t>
        </r>
      </text>
    </comment>
    <comment ref="I4" authorId="0">
      <text>
        <r>
          <rPr>
            <b/>
            <sz val="9"/>
            <color indexed="81"/>
            <rFont val="Tahoma"/>
            <family val="2"/>
          </rPr>
          <t>Guidance:</t>
        </r>
        <r>
          <rPr>
            <sz val="9"/>
            <color indexed="81"/>
            <rFont val="Tahoma"/>
            <family val="2"/>
          </rPr>
          <t xml:space="preserve">
The date of earliest online availability. Use most accurate date available, whether that is day (e.g. 2017-01-01), month (e.g. 2017-01), or year (e.g. 2017).</t>
        </r>
      </text>
    </comment>
    <comment ref="J4" authorId="0">
      <text>
        <r>
          <rPr>
            <b/>
            <sz val="9"/>
            <color indexed="81"/>
            <rFont val="Tahoma"/>
            <family val="2"/>
          </rPr>
          <t>Guidance:</t>
        </r>
        <r>
          <rPr>
            <sz val="9"/>
            <color indexed="81"/>
            <rFont val="Tahoma"/>
            <family val="2"/>
          </rPr>
          <t xml:space="preserve">
Select only from the </t>
        </r>
        <r>
          <rPr>
            <b/>
            <sz val="9"/>
            <color indexed="81"/>
            <rFont val="Tahoma"/>
            <family val="2"/>
          </rPr>
          <t>constrained</t>
        </r>
        <r>
          <rPr>
            <sz val="9"/>
            <color indexed="81"/>
            <rFont val="Tahoma"/>
            <family val="2"/>
          </rPr>
          <t xml:space="preserve"> </t>
        </r>
        <r>
          <rPr>
            <b/>
            <sz val="9"/>
            <color indexed="81"/>
            <rFont val="Tahoma"/>
            <family val="2"/>
          </rPr>
          <t>drop-down list</t>
        </r>
        <r>
          <rPr>
            <sz val="9"/>
            <color indexed="81"/>
            <rFont val="Tahoma"/>
            <family val="2"/>
          </rPr>
          <t>. State the source of funding to pay the APC: RCUK, COAF, Institutional, or Other. Explain any complications in the 'Notes' field. If there is more than one funder of the APC, state these in the following two columns.</t>
        </r>
      </text>
    </comment>
    <comment ref="K4" authorId="0">
      <text>
        <r>
          <rPr>
            <b/>
            <sz val="9"/>
            <color indexed="81"/>
            <rFont val="Tahoma"/>
            <family val="2"/>
          </rPr>
          <t>Guidance:</t>
        </r>
        <r>
          <rPr>
            <sz val="9"/>
            <color indexed="81"/>
            <rFont val="Tahoma"/>
            <family val="2"/>
          </rPr>
          <t xml:space="preserve">
Complete if there is more than one fund that the APC is paid from. </t>
        </r>
        <r>
          <rPr>
            <b/>
            <sz val="9"/>
            <color indexed="81"/>
            <rFont val="Tahoma"/>
            <family val="2"/>
          </rPr>
          <t>Select only from the constrained drop-down list</t>
        </r>
      </text>
    </comment>
    <comment ref="L4" authorId="0">
      <text>
        <r>
          <rPr>
            <b/>
            <sz val="9"/>
            <color indexed="81"/>
            <rFont val="Tahoma"/>
            <family val="2"/>
          </rPr>
          <t>Guidance:</t>
        </r>
        <r>
          <rPr>
            <sz val="9"/>
            <color indexed="81"/>
            <rFont val="Tahoma"/>
            <family val="2"/>
          </rPr>
          <t xml:space="preserve">
Complete if there are more than two funds that the APC is paid from.</t>
        </r>
        <r>
          <rPr>
            <b/>
            <sz val="9"/>
            <color indexed="81"/>
            <rFont val="Tahoma"/>
            <family val="2"/>
          </rPr>
          <t xml:space="preserve"> Select only from the constrained drop-down list</t>
        </r>
      </text>
    </comment>
    <comment ref="M4" authorId="0">
      <text>
        <r>
          <rPr>
            <b/>
            <sz val="9"/>
            <color indexed="81"/>
            <rFont val="Tahoma"/>
            <family val="2"/>
          </rPr>
          <t>Guidance:</t>
        </r>
        <r>
          <rPr>
            <sz val="9"/>
            <color indexed="81"/>
            <rFont val="Tahoma"/>
            <family val="2"/>
          </rPr>
          <t xml:space="preserve">
</t>
        </r>
        <r>
          <rPr>
            <b/>
            <sz val="9"/>
            <color indexed="81"/>
            <rFont val="Tahoma"/>
            <family val="2"/>
          </rPr>
          <t>Select only from the constrained drop-down list.</t>
        </r>
        <r>
          <rPr>
            <sz val="9"/>
            <color indexed="81"/>
            <rFont val="Tahoma"/>
            <family val="2"/>
          </rPr>
          <t xml:space="preserve"> This may differ from the 'Fund that APC is paid from' field. Explain any complications in the 'Notes' field.  This field is optional when reporting to Jisc.</t>
        </r>
      </text>
    </comment>
    <comment ref="N4" authorId="0">
      <text>
        <r>
          <rPr>
            <b/>
            <sz val="9"/>
            <color indexed="81"/>
            <rFont val="Tahoma"/>
            <family val="2"/>
          </rPr>
          <t>Guidance:</t>
        </r>
        <r>
          <rPr>
            <sz val="9"/>
            <color indexed="81"/>
            <rFont val="Tahoma"/>
            <family val="2"/>
          </rPr>
          <t xml:space="preserve">
Grant ID for first funder (column M). This field is optional if reporting to Jisc.</t>
        </r>
      </text>
    </comment>
    <comment ref="O4" authorId="0">
      <text>
        <r>
          <rPr>
            <b/>
            <sz val="9"/>
            <color indexed="81"/>
            <rFont val="Tahoma"/>
            <family val="2"/>
          </rPr>
          <t>Guidance:</t>
        </r>
        <r>
          <rPr>
            <sz val="9"/>
            <color indexed="81"/>
            <rFont val="Tahoma"/>
            <family val="2"/>
          </rPr>
          <t xml:space="preserve">
The funder of the research - complete if there is more than one known funder. </t>
        </r>
        <r>
          <rPr>
            <b/>
            <sz val="9"/>
            <color indexed="81"/>
            <rFont val="Tahoma"/>
            <family val="2"/>
          </rPr>
          <t xml:space="preserve">Select only from the constrained drop-down list. </t>
        </r>
      </text>
    </comment>
    <comment ref="P4" authorId="0">
      <text>
        <r>
          <rPr>
            <b/>
            <sz val="9"/>
            <color indexed="81"/>
            <rFont val="Tahoma"/>
            <family val="2"/>
          </rPr>
          <t>Guidance:</t>
        </r>
        <r>
          <rPr>
            <sz val="9"/>
            <color indexed="81"/>
            <rFont val="Tahoma"/>
            <family val="2"/>
          </rPr>
          <t xml:space="preserve">
Grant ID for second funder (column O).</t>
        </r>
      </text>
    </comment>
    <comment ref="Q4" authorId="0">
      <text>
        <r>
          <rPr>
            <b/>
            <sz val="9"/>
            <color indexed="81"/>
            <rFont val="Tahoma"/>
            <family val="2"/>
          </rPr>
          <t>Guidance:</t>
        </r>
        <r>
          <rPr>
            <sz val="9"/>
            <color indexed="81"/>
            <rFont val="Tahoma"/>
            <family val="2"/>
          </rPr>
          <t xml:space="preserve">
The funder of the research - complete if there are more than two known funders.  </t>
        </r>
        <r>
          <rPr>
            <b/>
            <sz val="9"/>
            <color indexed="81"/>
            <rFont val="Tahoma"/>
            <family val="2"/>
          </rPr>
          <t>Select only from the constrained drop-down list.</t>
        </r>
        <r>
          <rPr>
            <sz val="9"/>
            <color indexed="81"/>
            <rFont val="Tahoma"/>
            <family val="2"/>
          </rPr>
          <t xml:space="preserve"> For any additional funders please add after "Notes" column.</t>
        </r>
      </text>
    </comment>
    <comment ref="R4" authorId="0">
      <text>
        <r>
          <rPr>
            <b/>
            <sz val="9"/>
            <color indexed="81"/>
            <rFont val="Tahoma"/>
            <family val="2"/>
          </rPr>
          <t>Guidance:</t>
        </r>
        <r>
          <rPr>
            <sz val="9"/>
            <color indexed="81"/>
            <rFont val="Tahoma"/>
            <family val="2"/>
          </rPr>
          <t xml:space="preserve">
Grant ID for third funder (column Q).</t>
        </r>
      </text>
    </comment>
    <comment ref="S4" authorId="0">
      <text>
        <r>
          <rPr>
            <b/>
            <sz val="9"/>
            <color indexed="81"/>
            <rFont val="Tahoma"/>
            <family val="2"/>
          </rPr>
          <t>Guidance:</t>
        </r>
        <r>
          <rPr>
            <sz val="9"/>
            <color indexed="81"/>
            <rFont val="Tahoma"/>
            <family val="2"/>
          </rPr>
          <t xml:space="preserve">
The date that payment leaves the institution's account. Use most accurate date available, whether that is day (e.g. 2017-01-01), month (e.g. 2017-01), or year (e.g. 2017).</t>
        </r>
      </text>
    </comment>
    <comment ref="T4" authorId="0">
      <text>
        <r>
          <rPr>
            <b/>
            <sz val="9"/>
            <color indexed="81"/>
            <rFont val="Tahoma"/>
            <family val="2"/>
          </rPr>
          <t>Guidance:</t>
        </r>
        <r>
          <rPr>
            <sz val="9"/>
            <color indexed="81"/>
            <rFont val="Tahoma"/>
            <family val="2"/>
          </rPr>
          <t xml:space="preserve">
The amount that was paid for the APC, in the currency it was paid in, excluding VAT (where possible).</t>
        </r>
      </text>
    </comment>
    <comment ref="U4" authorId="0">
      <text>
        <r>
          <rPr>
            <b/>
            <sz val="9"/>
            <color indexed="81"/>
            <rFont val="Tahoma"/>
            <family val="2"/>
          </rPr>
          <t>Guidance:</t>
        </r>
        <r>
          <rPr>
            <sz val="9"/>
            <color indexed="81"/>
            <rFont val="Tahoma"/>
            <family val="2"/>
          </rPr>
          <t xml:space="preserve">
Currency that the APC was originally paid in e.g. GBP, USD, EUR.</t>
        </r>
      </text>
    </comment>
    <comment ref="V4" authorId="0">
      <text>
        <r>
          <rPr>
            <b/>
            <sz val="9"/>
            <color indexed="81"/>
            <rFont val="Tahoma"/>
            <family val="2"/>
          </rPr>
          <t>Guidance:</t>
        </r>
        <r>
          <rPr>
            <sz val="9"/>
            <color indexed="81"/>
            <rFont val="Tahoma"/>
            <family val="2"/>
          </rPr>
          <t xml:space="preserve">
The amount that was paid for the APC in GBP. Includes VAT but excludes additional publication costs. In the case where the amount is unknown or unclear, as with prepaid or offset APCs, leave blank and indicate the name of the deal under 'Discounts, memberships, &amp; pre-payment agreements.'</t>
        </r>
      </text>
    </comment>
    <comment ref="W4" authorId="0">
      <text>
        <r>
          <rPr>
            <b/>
            <sz val="9"/>
            <color indexed="81"/>
            <rFont val="Tahoma"/>
            <family val="2"/>
          </rPr>
          <t>Guidance:</t>
        </r>
        <r>
          <rPr>
            <sz val="9"/>
            <color indexed="81"/>
            <rFont val="Tahoma"/>
            <family val="2"/>
          </rPr>
          <t xml:space="preserve">
The total of any additional costs charged by the publisher e.g. page and colour charges. This does not include transaction fees such as bank charges (these should be added to "Other OA costs" under section E of "RCUK Compliance tab") . Use the 'Notes' field for details.</t>
        </r>
      </text>
    </comment>
    <comment ref="X4" authorId="0">
      <text>
        <r>
          <rPr>
            <b/>
            <sz val="9"/>
            <color indexed="81"/>
            <rFont val="Tahoma"/>
            <family val="2"/>
          </rPr>
          <t>Guidance:</t>
        </r>
        <r>
          <rPr>
            <sz val="9"/>
            <color indexed="81"/>
            <rFont val="Tahoma"/>
            <family val="2"/>
          </rPr>
          <t xml:space="preserve">
</t>
        </r>
        <r>
          <rPr>
            <b/>
            <sz val="9"/>
            <color indexed="81"/>
            <rFont val="Tahoma"/>
            <family val="2"/>
          </rPr>
          <t>Where possible, select from drop-down list.</t>
        </r>
        <r>
          <rPr>
            <sz val="9"/>
            <color indexed="81"/>
            <rFont val="Tahoma"/>
            <family val="2"/>
          </rPr>
          <t xml:space="preserve"> Specify whether there was a discount on the APC that was paid to a publisher, including instances where the institution has a pre-payment or membership agreement with the publisher. Please then fill in details about the deal in the "Discounts, memberships and pre-payments" tab.</t>
        </r>
      </text>
    </comment>
    <comment ref="Y4" authorId="0">
      <text>
        <r>
          <rPr>
            <b/>
            <sz val="9"/>
            <color indexed="81"/>
            <rFont val="Tahoma"/>
            <family val="2"/>
          </rPr>
          <t>Guidance:</t>
        </r>
        <r>
          <rPr>
            <sz val="9"/>
            <color indexed="81"/>
            <rFont val="Tahoma"/>
            <family val="2"/>
          </rPr>
          <t xml:space="preserve">
Mandatory only for publications funded by COAF.</t>
        </r>
      </text>
    </comment>
    <comment ref="Z4" authorId="0">
      <text>
        <r>
          <rPr>
            <b/>
            <sz val="9"/>
            <color indexed="81"/>
            <rFont val="Tahoma"/>
            <family val="2"/>
          </rPr>
          <t>Guidance:</t>
        </r>
        <r>
          <rPr>
            <sz val="9"/>
            <color indexed="81"/>
            <rFont val="Tahoma"/>
            <family val="2"/>
          </rPr>
          <t xml:space="preserve">
Mandatory only for publications funded by RCUK.</t>
        </r>
      </text>
    </comment>
    <comment ref="AA4" authorId="0">
      <text>
        <r>
          <rPr>
            <b/>
            <sz val="9"/>
            <color indexed="81"/>
            <rFont val="Tahoma"/>
            <family val="2"/>
          </rPr>
          <t>Guidance:</t>
        </r>
        <r>
          <rPr>
            <sz val="9"/>
            <color indexed="81"/>
            <rFont val="Tahoma"/>
            <family val="2"/>
          </rPr>
          <t xml:space="preserve">
</t>
        </r>
        <r>
          <rPr>
            <b/>
            <sz val="9"/>
            <color indexed="81"/>
            <rFont val="Tahoma"/>
            <family val="2"/>
          </rPr>
          <t>Select from drop-down list.</t>
        </r>
        <r>
          <rPr>
            <sz val="9"/>
            <color indexed="81"/>
            <rFont val="Tahoma"/>
            <family val="2"/>
          </rPr>
          <t xml:space="preserve"> Specify the licence the article has been published under.</t>
        </r>
      </text>
    </comment>
    <comment ref="AB4" authorId="0">
      <text>
        <r>
          <rPr>
            <b/>
            <sz val="9"/>
            <color indexed="81"/>
            <rFont val="Tahoma"/>
            <family val="2"/>
          </rPr>
          <t>Guidance:</t>
        </r>
        <r>
          <rPr>
            <sz val="9"/>
            <color indexed="81"/>
            <rFont val="Tahoma"/>
            <family val="2"/>
          </rPr>
          <t xml:space="preserve">
Free text field. This can include notes which clarify things for internal institutional purposes as well as notes to explain any context needed for external viewers.</t>
        </r>
      </text>
    </comment>
  </commentList>
</comments>
</file>

<file path=xl/sharedStrings.xml><?xml version="1.0" encoding="utf-8"?>
<sst xmlns="http://schemas.openxmlformats.org/spreadsheetml/2006/main" count="1869" uniqueCount="900">
  <si>
    <t>This spreadsheet and all data contained within it are published under a Creative Commons CC0 license.</t>
  </si>
  <si>
    <t>Internal institutional data</t>
  </si>
  <si>
    <t>Bibliographic data</t>
  </si>
  <si>
    <t>PubMed ID</t>
  </si>
  <si>
    <t>DOI</t>
  </si>
  <si>
    <t>Publisher</t>
  </si>
  <si>
    <t>Journal</t>
  </si>
  <si>
    <t>ISSN</t>
  </si>
  <si>
    <t>Type of publication</t>
  </si>
  <si>
    <t>Article title</t>
  </si>
  <si>
    <t>Title of item, i.e. title of journal article, book chapter, conference paper etc.</t>
  </si>
  <si>
    <t>Date of publication</t>
  </si>
  <si>
    <t>Funding data</t>
  </si>
  <si>
    <t>Fund that APC is paid from (1)</t>
  </si>
  <si>
    <t>Fund that APC is paid from (2)</t>
  </si>
  <si>
    <t>Complete if there is more than one fund that the APC is paid from.</t>
  </si>
  <si>
    <t>Fund that APC is paid from (3)</t>
  </si>
  <si>
    <t>Complete if there are more than two funds that the APC is paid from.</t>
  </si>
  <si>
    <t>Funder of research (1)</t>
  </si>
  <si>
    <t>Funder of research (2)</t>
  </si>
  <si>
    <t>Funder of research (3)</t>
  </si>
  <si>
    <t>APC data</t>
  </si>
  <si>
    <t>Date of APC payment</t>
  </si>
  <si>
    <t>Currency of APC</t>
  </si>
  <si>
    <t>Discounts, memberships &amp; pre-payment agreements</t>
  </si>
  <si>
    <t>Amount of APC charged to COAF grant (include VAT if charged)</t>
  </si>
  <si>
    <t>License data</t>
  </si>
  <si>
    <t>Notes</t>
  </si>
  <si>
    <t>APC paid (£) including VAT if charged</t>
  </si>
  <si>
    <t>Licence</t>
  </si>
  <si>
    <t>RCUK</t>
  </si>
  <si>
    <t>COAF</t>
  </si>
  <si>
    <t>NERC</t>
  </si>
  <si>
    <t>British Heart Foundation</t>
  </si>
  <si>
    <t>None</t>
  </si>
  <si>
    <t>Conference Paper/Proceeding/Abstract</t>
  </si>
  <si>
    <t>Institutional</t>
  </si>
  <si>
    <t>Wellcome Trust</t>
  </si>
  <si>
    <t>Select from drop-down list. State the source of funding to pay the APC: RCUK, COAF, Institutional, or Other. Explain any complications in the 'Notes' field. If there is more than one funder of the APC, state these in the following two columns.</t>
  </si>
  <si>
    <t>CC BY</t>
  </si>
  <si>
    <t>CC BY-NC</t>
  </si>
  <si>
    <t>APC paid (actual currency) excluding VAT</t>
  </si>
  <si>
    <t>Additional publication costs (£)</t>
  </si>
  <si>
    <t>To the extent possible under law, Jisc and the higher education institution completing this template have waived all copyright and related or neighboring rights to this work.</t>
  </si>
  <si>
    <t>Grant ID (1)</t>
  </si>
  <si>
    <t>Grant ID (2)</t>
  </si>
  <si>
    <t>Grant ID (3)</t>
  </si>
  <si>
    <t>Amount of APC charged to RCUK OA fund (include VAT if charged)</t>
  </si>
  <si>
    <t xml:space="preserve"> </t>
  </si>
  <si>
    <t>rioxxterms:version_of_record</t>
  </si>
  <si>
    <t>dc:publisher</t>
  </si>
  <si>
    <t>dc:title</t>
  </si>
  <si>
    <t>rioxxterms:publication_date</t>
  </si>
  <si>
    <t>rioxxterms:project</t>
  </si>
  <si>
    <t>ali:license_ref</t>
  </si>
  <si>
    <t>dc:source</t>
  </si>
  <si>
    <t>The Digital Object Identifier.</t>
  </si>
  <si>
    <t>Select from drop-down list. Specify the licence the article has been published under.</t>
  </si>
  <si>
    <t>The total of any additional costs charged by the publisher e.g. page and colour charges. This does not include transaction fees such as bank charges. Use the 'Notes' field for details.</t>
  </si>
  <si>
    <t>The funder of the research. Complete if there is more than one funder.</t>
  </si>
  <si>
    <t>The funder of the research. Complete if there are more than two funders.</t>
  </si>
  <si>
    <t>Compliance based on actual publications data</t>
  </si>
  <si>
    <t>Number</t>
  </si>
  <si>
    <t>Total publications arising from research council funding</t>
  </si>
  <si>
    <t>Number of gold compliant publications</t>
  </si>
  <si>
    <t>Number of green compliant publications</t>
  </si>
  <si>
    <t>Overall compliance</t>
  </si>
  <si>
    <t>Compliance based on estimates of publication numbers</t>
  </si>
  <si>
    <t>Percent</t>
  </si>
  <si>
    <t>Proportion of compliance delivered through the gold route</t>
  </si>
  <si>
    <t>Proportion of compliance delivered through the green route</t>
  </si>
  <si>
    <t xml:space="preserve">Estimate of overall compliance </t>
  </si>
  <si>
    <t>OA block grant summary information</t>
  </si>
  <si>
    <t>OA grant brought forward</t>
  </si>
  <si>
    <t>OA grant received</t>
  </si>
  <si>
    <t>OA Grant available</t>
  </si>
  <si>
    <t>OA grant spent</t>
  </si>
  <si>
    <t>OA grant carried forward</t>
  </si>
  <si>
    <t>OA operations/APC processing</t>
  </si>
  <si>
    <t>Amount</t>
  </si>
  <si>
    <t>Staff costs</t>
  </si>
  <si>
    <t>Non-staff costs</t>
  </si>
  <si>
    <t>Total OA operations/APC processing</t>
  </si>
  <si>
    <t>Total of non-publisher spend</t>
  </si>
  <si>
    <t>Mandatory only for publications funded by COAF.</t>
  </si>
  <si>
    <t>https://www.jisc-collections.ac.uk/Jisc-Monitor/APC-data-collection/</t>
  </si>
  <si>
    <t>An FAQ can be found here:</t>
  </si>
  <si>
    <t>For full details visit the Jisc Collections website, where the template can be downloaded:</t>
  </si>
  <si>
    <t>Introduction to the template</t>
  </si>
  <si>
    <t>Provide short statement on how implementation of RCUK OA policy is progressing.</t>
  </si>
  <si>
    <t>Compliance summary - no data</t>
  </si>
  <si>
    <t>https://www.jisc-collections.ac.uk/Jisc-Monitor/APC-data-collection/Jisc-APC-template-FAQ/</t>
  </si>
  <si>
    <t>Equivalent RIOXX field</t>
  </si>
  <si>
    <t>Equivalent CASRAI field</t>
  </si>
  <si>
    <t>Free text field. This can include notes which clarify things for internal institutional purposes as well as notes to explain any context needed for external viewers.</t>
  </si>
  <si>
    <t>Definitions of metadata fields</t>
  </si>
  <si>
    <t>A</t>
  </si>
  <si>
    <t>B</t>
  </si>
  <si>
    <t>C</t>
  </si>
  <si>
    <t>D</t>
  </si>
  <si>
    <t>E</t>
  </si>
  <si>
    <t>http://dictionary.casrai.org/Internal_OA_Cost_Application/External_Notes</t>
  </si>
  <si>
    <t>http://dictionary.casrai.org/Journal_Article/DOI</t>
  </si>
  <si>
    <t>http://dictionary.casrai.org/Journal_Article/ISSN</t>
  </si>
  <si>
    <t>http://dictionary.casrai.org/Journal_Article/Publisher_Name</t>
  </si>
  <si>
    <t>http://dictionary.casrai.org/Journal_Article/Journal</t>
  </si>
  <si>
    <t>http://dictionary.casrai.org/Journal_Article/Article_Title</t>
  </si>
  <si>
    <t>http://dictionary.casrai.org/Journal_Article/Publication_Date</t>
  </si>
  <si>
    <t>http://dictionary.casrai.org/APC_Payment/Licence_Type</t>
  </si>
  <si>
    <t>http://dictionary.casrai.org/APC_Payment/Date</t>
  </si>
  <si>
    <t>http://dictionary.casrai.org/APC_Payment/Currency</t>
  </si>
  <si>
    <t>http://dictionary.casrai.org/APC_Payment/Amount_Paid</t>
  </si>
  <si>
    <t>http://dictionary.casrai.org/APC_Payment/Source_Fund(s)</t>
  </si>
  <si>
    <t>It is recommended that institutions archive the spreadsheets or CSVs that they release in an online research repository, such as figshare or their own institutional repository. Jisc Collections can do this on behalf of institutions if they wish. Please contact jisc.apc@jisc.ac.uk for further information.</t>
  </si>
  <si>
    <t>Other - details-7</t>
  </si>
  <si>
    <t>Other - details-6</t>
  </si>
  <si>
    <t>Other - details-5</t>
  </si>
  <si>
    <t xml:space="preserve">Other OA costs     </t>
  </si>
  <si>
    <t>Sum of 'Other - details' below</t>
  </si>
  <si>
    <t>E   Comments</t>
  </si>
  <si>
    <t>Summary information on open access spend</t>
  </si>
  <si>
    <r>
      <rPr>
        <b/>
        <sz val="11"/>
        <rFont val="Calibri"/>
        <family val="2"/>
        <scheme val="minor"/>
      </rPr>
      <t xml:space="preserve">Actual </t>
    </r>
    <r>
      <rPr>
        <sz val="11"/>
        <rFont val="Calibri"/>
        <family val="2"/>
        <scheme val="minor"/>
      </rPr>
      <t>Year 1 spend (April 2013 - March 2014)</t>
    </r>
  </si>
  <si>
    <r>
      <rPr>
        <b/>
        <sz val="11"/>
        <rFont val="Calibri"/>
        <family val="2"/>
        <scheme val="minor"/>
      </rPr>
      <t>Actual</t>
    </r>
    <r>
      <rPr>
        <sz val="11"/>
        <rFont val="Calibri"/>
        <family val="2"/>
        <scheme val="minor"/>
      </rPr>
      <t xml:space="preserve"> Year 2 spend (April 2014 - March 2015)</t>
    </r>
  </si>
  <si>
    <r>
      <rPr>
        <b/>
        <sz val="11"/>
        <rFont val="Calibri"/>
        <family val="2"/>
        <scheme val="minor"/>
      </rPr>
      <t xml:space="preserve">Actual </t>
    </r>
    <r>
      <rPr>
        <sz val="11"/>
        <rFont val="Calibri"/>
        <family val="2"/>
        <scheme val="minor"/>
      </rPr>
      <t>Year 3 spend (April 2015 - March 2016)</t>
    </r>
  </si>
  <si>
    <t>The date of earliest online availability. Use most accurate date available, whether that is day (e.g. 2017-01-01), month (e.g. 2017-01), or year (e.g. 2017).</t>
  </si>
  <si>
    <t>Currency that the APC was originally paid in e.g. GBP, USD, EUR.</t>
  </si>
  <si>
    <t>The amount that was paid for the APC in GBP. Includes VAT but excludes additional publication costs. In the case where the amount is unknown or unclear, as with prepaid or offset APCs, leave blank and indicate the name of the deal under 'Discounts, memberships, &amp; pre-payment agreements.'</t>
  </si>
  <si>
    <t>Select from drop-down list. Specify whether there was a discount on the APC that was paid to a publisher, including instances where the institution has a pre-payment or membership agreement with the publisher.</t>
  </si>
  <si>
    <t>Mandatory only for publications funded by RCUK.</t>
  </si>
  <si>
    <t>Date of acceptance</t>
  </si>
  <si>
    <t>Date on which the resource has been accepted for publication with all substantive changes made. Use most accurate date available, whether that is day (e.g. 2017-01-01), month (e.g. 2017-01), or year (e.g. 2017).</t>
  </si>
  <si>
    <t>dcterms:dateAccepted</t>
  </si>
  <si>
    <t>http://dictionary.casrai.org/Journal_Article/Final_Acceptance_Date</t>
  </si>
  <si>
    <t>PubMed unique identifier.</t>
  </si>
  <si>
    <t xml:space="preserve">http://dictionary.casrai.org/Output_ID_Types/PMID </t>
  </si>
  <si>
    <t>rioxxterms:type</t>
  </si>
  <si>
    <t>Grant ID for second funder.</t>
  </si>
  <si>
    <t>Grant ID for third funder.</t>
  </si>
  <si>
    <t>The date that payment leaves the institution's account. Use most accurate date available, whether that is day (e.g. 2017-01-01), month (e.g. 2017-01), or year (e.g. 2017).</t>
  </si>
  <si>
    <t>The amount that was paid for the APC, in the currency it was paid in, excluding VAT. In the case where the amount is unknown or unclear, as with prepaid or offset APCs, leave blank and indicate the name of the deal under 'Discounts, memberships, &amp; pre-payment agreements.'</t>
  </si>
  <si>
    <t>Elsevier_Prepayment</t>
  </si>
  <si>
    <t>ACS_AuthorChoice Institutional membership discount</t>
  </si>
  <si>
    <t>ACS_AuthorChoice membership discount</t>
  </si>
  <si>
    <t xml:space="preserve">Author_Supporter/Membership Discount </t>
  </si>
  <si>
    <t>Institutional_Prepayment</t>
  </si>
  <si>
    <t>Institutional_IEEE_Discount</t>
  </si>
  <si>
    <t>JiscCollections_RSC</t>
  </si>
  <si>
    <t>Institutional_ membership discount</t>
  </si>
  <si>
    <t>De Gruyter offset</t>
  </si>
  <si>
    <t>Springer Compact</t>
  </si>
  <si>
    <t>Sage prepayment</t>
  </si>
  <si>
    <t>JiscCollections_RSC_Read&amp;Publish</t>
  </si>
  <si>
    <t xml:space="preserve">JiscCollections_IOPP </t>
  </si>
  <si>
    <t>JiscCollections_Taylor &amp; Francis</t>
  </si>
  <si>
    <t>Number of APCs</t>
  </si>
  <si>
    <t>Other</t>
  </si>
  <si>
    <t>Data paper</t>
  </si>
  <si>
    <t>Letter</t>
  </si>
  <si>
    <t>European Union</t>
  </si>
  <si>
    <t>Case report</t>
  </si>
  <si>
    <t>NIH</t>
  </si>
  <si>
    <t>Methods and protocols</t>
  </si>
  <si>
    <t>Working paper</t>
  </si>
  <si>
    <t>Parkinson's UK</t>
  </si>
  <si>
    <t>Consultancy Report</t>
  </si>
  <si>
    <t>Cancer Research UK</t>
  </si>
  <si>
    <t>Thesis</t>
  </si>
  <si>
    <t>Unspecified/unclear</t>
  </si>
  <si>
    <t>Technical Standard</t>
  </si>
  <si>
    <t>Author copyright</t>
  </si>
  <si>
    <t>Bloodwise</t>
  </si>
  <si>
    <t>Technical Report</t>
  </si>
  <si>
    <t>Publisher copyright</t>
  </si>
  <si>
    <t>Arthritis Research UK</t>
  </si>
  <si>
    <t>Policy briefing report</t>
  </si>
  <si>
    <t>CC BY-NC-ND</t>
  </si>
  <si>
    <t>STFC</t>
  </si>
  <si>
    <t>Monograph</t>
  </si>
  <si>
    <t>CC BY-NC-SA</t>
  </si>
  <si>
    <t>Manual/Guide</t>
  </si>
  <si>
    <t>CC BY-ND</t>
  </si>
  <si>
    <t>MRC</t>
  </si>
  <si>
    <t>Journal Article/Review</t>
  </si>
  <si>
    <t>ESRC</t>
  </si>
  <si>
    <t>CC BY-SA</t>
  </si>
  <si>
    <t>EPSRC</t>
  </si>
  <si>
    <t>Book edited</t>
  </si>
  <si>
    <t>BBSRC</t>
  </si>
  <si>
    <t>Book chapter</t>
  </si>
  <si>
    <t>CC0</t>
  </si>
  <si>
    <t>Book</t>
  </si>
  <si>
    <r>
      <t xml:space="preserve">Additionally, fields highlighted in green are considered by RCUK to be required for their reporting purposes. RCUK recognises the difficulty some institutions may have in providing this level of information and request that Research Organisations make their best endeavours to provide the information requested. If you need further advice or have specific issues please contact RCUK at: </t>
    </r>
    <r>
      <rPr>
        <b/>
        <sz val="10"/>
        <color theme="1"/>
        <rFont val="Arial"/>
        <family val="2"/>
      </rPr>
      <t xml:space="preserve">openaccess@rcuk.ac.uk </t>
    </r>
    <r>
      <rPr>
        <sz val="10"/>
        <color theme="1"/>
        <rFont val="Arial"/>
        <family val="2"/>
      </rPr>
      <t xml:space="preserve"> </t>
    </r>
  </si>
  <si>
    <t>E-ISSN</t>
  </si>
  <si>
    <t>Column name</t>
  </si>
  <si>
    <t>Description</t>
  </si>
  <si>
    <t>APC expenditure including VAT (£)</t>
  </si>
  <si>
    <t>Total amount of APC charged to RCUK OA fund including VAT (£)</t>
  </si>
  <si>
    <t>Total amount of APC charged to COAF grant including VAT (£)</t>
  </si>
  <si>
    <r>
      <t xml:space="preserve">This is </t>
    </r>
    <r>
      <rPr>
        <b/>
        <sz val="10"/>
        <rFont val="Arial"/>
        <family val="2"/>
      </rPr>
      <t xml:space="preserve">populated automatically </t>
    </r>
    <r>
      <rPr>
        <sz val="10"/>
        <rFont val="Arial"/>
        <family val="2"/>
      </rPr>
      <t>from the 'Discounts, memberships &amp; pre-payment agreements' column on "JISC APC template"</t>
    </r>
  </si>
  <si>
    <t>Membership price including VAT (£)</t>
  </si>
  <si>
    <t>Membership price  charged to COAF including VAT (£)</t>
  </si>
  <si>
    <t>Membership price charged to RCUK including VAT (£)</t>
  </si>
  <si>
    <t>Total cost to COAF including VAT (£)</t>
  </si>
  <si>
    <t>Total cost to RCUK including VAT (£)</t>
  </si>
  <si>
    <t>Total expenditure including VAT (£)</t>
  </si>
  <si>
    <t>AHRC</t>
  </si>
  <si>
    <t>NC3Rs</t>
  </si>
  <si>
    <r>
      <t xml:space="preserve">This is </t>
    </r>
    <r>
      <rPr>
        <b/>
        <sz val="10"/>
        <rFont val="Arial"/>
        <family val="2"/>
      </rPr>
      <t>calculated</t>
    </r>
    <r>
      <rPr>
        <sz val="10"/>
        <rFont val="Arial"/>
        <family val="2"/>
      </rPr>
      <t xml:space="preserve"> </t>
    </r>
    <r>
      <rPr>
        <b/>
        <sz val="10"/>
        <rFont val="Arial"/>
        <family val="2"/>
      </rPr>
      <t>automatically</t>
    </r>
    <r>
      <rPr>
        <sz val="10"/>
        <rFont val="Arial"/>
        <family val="2"/>
      </rPr>
      <t xml:space="preserve"> based on columns C &amp; G in this sheet</t>
    </r>
  </si>
  <si>
    <r>
      <t xml:space="preserve">This is </t>
    </r>
    <r>
      <rPr>
        <b/>
        <sz val="10"/>
        <rFont val="Arial"/>
        <family val="2"/>
      </rPr>
      <t>calculated automatically</t>
    </r>
    <r>
      <rPr>
        <sz val="10"/>
        <rFont val="Arial"/>
        <family val="2"/>
      </rPr>
      <t xml:space="preserve"> based on columns D &amp; H in this sheet</t>
    </r>
  </si>
  <si>
    <r>
      <t xml:space="preserve">The total APC expenditure spent under this deal is </t>
    </r>
    <r>
      <rPr>
        <b/>
        <sz val="10"/>
        <rFont val="Arial"/>
        <family val="2"/>
      </rPr>
      <t xml:space="preserve">calculated automatically </t>
    </r>
    <r>
      <rPr>
        <sz val="10"/>
        <rFont val="Arial"/>
        <family val="2"/>
      </rPr>
      <t>based on columns B &amp; F in this sheet</t>
    </r>
  </si>
  <si>
    <t>Amount of APC charged to COAF grant (including VAT if charged) in £</t>
  </si>
  <si>
    <t>Amount of APC charged to RCUK OA fund (including VAT if charged) in £</t>
  </si>
  <si>
    <r>
      <t xml:space="preserve">The number of APCs paid under this deal is </t>
    </r>
    <r>
      <rPr>
        <b/>
        <sz val="10"/>
        <rFont val="Arial"/>
        <family val="2"/>
      </rPr>
      <t>calculated automatically</t>
    </r>
    <r>
      <rPr>
        <sz val="10"/>
        <rFont val="Arial"/>
        <family val="2"/>
      </rPr>
      <t xml:space="preserve"> from the number of times the name of this deal occurs in the "Discounts, memberships &amp; prepayment agreeements" column of the "JISC APC template"</t>
    </r>
  </si>
  <si>
    <r>
      <t xml:space="preserve">The amount spent on these APCs is </t>
    </r>
    <r>
      <rPr>
        <b/>
        <sz val="10"/>
        <rFont val="Arial"/>
        <family val="2"/>
      </rPr>
      <t>calculated automatically</t>
    </r>
    <r>
      <rPr>
        <sz val="10"/>
        <rFont val="Arial"/>
        <family val="2"/>
      </rPr>
      <t xml:space="preserve"> from the sum of the "APC expenditure (£) including VAT if charged" of the "JISC APC template"</t>
    </r>
  </si>
  <si>
    <r>
      <t xml:space="preserve">The amount spent on these APCs is </t>
    </r>
    <r>
      <rPr>
        <b/>
        <sz val="10"/>
        <rFont val="Arial"/>
        <family val="2"/>
      </rPr>
      <t>calculated automatically</t>
    </r>
    <r>
      <rPr>
        <sz val="10"/>
        <rFont val="Arial"/>
        <family val="2"/>
      </rPr>
      <t xml:space="preserve"> from the the sum of the "Amount of APC charged to COAF grant (including VAT if charged) in £" column of the "JISC APC template"</t>
    </r>
  </si>
  <si>
    <r>
      <t xml:space="preserve">The amount spent on these APCs is </t>
    </r>
    <r>
      <rPr>
        <b/>
        <sz val="10"/>
        <rFont val="Arial"/>
        <family val="2"/>
      </rPr>
      <t>calculated automatically</t>
    </r>
    <r>
      <rPr>
        <sz val="10"/>
        <rFont val="Arial"/>
        <family val="2"/>
      </rPr>
      <t xml:space="preserve"> from the "Amount of APC charged to RCUK OA fund (including VAT if charged) in £" column of the "JISC APC template"</t>
    </r>
  </si>
  <si>
    <t>Green fields are required by RCUK only</t>
  </si>
  <si>
    <t>Yellow fields are required by COAF only</t>
  </si>
  <si>
    <r>
      <t>The</t>
    </r>
    <r>
      <rPr>
        <b/>
        <sz val="10"/>
        <rFont val="Arial"/>
        <family val="2"/>
      </rPr>
      <t xml:space="preserve"> institution enters</t>
    </r>
    <r>
      <rPr>
        <sz val="10"/>
        <rFont val="Arial"/>
        <family val="2"/>
      </rPr>
      <t xml:space="preserve"> the amount spent on the deal</t>
    </r>
  </si>
  <si>
    <r>
      <t xml:space="preserve">The </t>
    </r>
    <r>
      <rPr>
        <b/>
        <sz val="10"/>
        <rFont val="Arial"/>
        <family val="2"/>
      </rPr>
      <t>institution enters</t>
    </r>
    <r>
      <rPr>
        <sz val="10"/>
        <rFont val="Arial"/>
        <family val="2"/>
      </rPr>
      <t xml:space="preserve"> the amount of the membership price charged to COAF, if any</t>
    </r>
  </si>
  <si>
    <r>
      <t xml:space="preserve">The </t>
    </r>
    <r>
      <rPr>
        <b/>
        <sz val="10"/>
        <rFont val="Arial"/>
        <family val="2"/>
      </rPr>
      <t>institution enters</t>
    </r>
    <r>
      <rPr>
        <sz val="10"/>
        <rFont val="Arial"/>
        <family val="2"/>
      </rPr>
      <t xml:space="preserve"> the amount of the membership price charged to RCUK, if any</t>
    </r>
  </si>
  <si>
    <t>Grey fields are required by COAF and RCUK, and are required by Jisc unless otherwise stated</t>
  </si>
  <si>
    <t>Fields highlighted in grey are considered by COAF and RCUK to be required fields. It is recommended to complete as many fields as possible. These are also considered by Jisc to be required unless stated otherwise in the description. Any fields that aren't relevant leave blank.</t>
  </si>
  <si>
    <r>
      <t xml:space="preserve">Fields highlighted in yellow are considered by COAF to be required for their reporting purposes. COAF recognises the difficulty some institutions may have in providing this level of information and request that Research Organisations make their best endeavours to provide the information requested. If you need further advice or have specific issues on the use or reporting of COAF funds please contact Wellcome at: </t>
    </r>
    <r>
      <rPr>
        <b/>
        <sz val="10"/>
        <rFont val="Arial"/>
        <family val="2"/>
      </rPr>
      <t>openacc@wellcome.ac.uk</t>
    </r>
  </si>
  <si>
    <t>This guidance is provided to define the fields provided in the template and describe how to complete them. Rows 3-6 of the template are filled out with dummy data as an example; please delete this when filling in your own information. The columns are grouped into sections for convenience: institutional, bibliographic, funding, APC, and license data.</t>
  </si>
  <si>
    <t>The funder of the research. This is optional but it may differ from the 'Fund that APC is paid from' field. Explain any complications in the 'Notes' field. This field is optional when reporting to Jisc.</t>
  </si>
  <si>
    <t>Grant ID for first funder.This field is optional when reporting to Jisc.</t>
  </si>
  <si>
    <t>Complete if no DOI or PubMed ID provided</t>
  </si>
  <si>
    <t>The name of the organisation making an article available. Complete if no DOI or PMID is provided.</t>
  </si>
  <si>
    <t>Title of the work that the item is contained within: if it is not a journal but a book or conference proceeding, use the title of that instead. The name of the organisation making an article available. Complete if no DOI or PMID is provided.</t>
  </si>
  <si>
    <t>The International Standard Serial Number. E-ISSN is preferred. Use ISBN if applicable. Complete if no PMID or DOI is provided.</t>
  </si>
  <si>
    <t>Select what kind of publication the item is published in from the drop-down list. Complete if no DOI or PMID is provided.</t>
  </si>
  <si>
    <r>
      <rPr>
        <b/>
        <sz val="11"/>
        <rFont val="Calibri"/>
        <family val="2"/>
        <scheme val="minor"/>
      </rPr>
      <t xml:space="preserve">Actual </t>
    </r>
    <r>
      <rPr>
        <sz val="11"/>
        <rFont val="Calibri"/>
        <family val="2"/>
        <scheme val="minor"/>
      </rPr>
      <t>Year 4 spend (April 2016 - March 2017)</t>
    </r>
  </si>
  <si>
    <t>Wellcome supplement</t>
  </si>
  <si>
    <t>Institution name:</t>
  </si>
  <si>
    <t>Contact name and email address:</t>
  </si>
  <si>
    <r>
      <t xml:space="preserve">Summary information on compliance with RCUK OA policy </t>
    </r>
    <r>
      <rPr>
        <b/>
        <sz val="14"/>
        <color theme="4"/>
        <rFont val="Calibri"/>
        <family val="2"/>
        <scheme val="minor"/>
      </rPr>
      <t>1 April 2017-31 March 2018</t>
    </r>
    <r>
      <rPr>
        <b/>
        <sz val="14"/>
        <rFont val="Calibri"/>
        <family val="2"/>
        <scheme val="minor"/>
      </rPr>
      <t xml:space="preserve"> (to be completed by all ROs)</t>
    </r>
  </si>
  <si>
    <t>Estimated spend in Year 6 (April 2018 - March 2019)</t>
  </si>
  <si>
    <r>
      <rPr>
        <b/>
        <sz val="11"/>
        <rFont val="Calibri"/>
        <family val="2"/>
        <scheme val="minor"/>
      </rPr>
      <t xml:space="preserve">Actual </t>
    </r>
    <r>
      <rPr>
        <sz val="11"/>
        <rFont val="Calibri"/>
        <family val="2"/>
        <scheme val="minor"/>
      </rPr>
      <t>Year 5 spend (April 2017 - March 2018)</t>
    </r>
  </si>
  <si>
    <r>
      <t>OA block grant summary of non-publisher spend (</t>
    </r>
    <r>
      <rPr>
        <b/>
        <sz val="11"/>
        <color theme="4"/>
        <rFont val="Calibri"/>
        <family val="2"/>
        <scheme val="minor"/>
      </rPr>
      <t>1 April 2017 to 31 March 2018</t>
    </r>
    <r>
      <rPr>
        <b/>
        <sz val="11"/>
        <rFont val="Calibri"/>
        <family val="2"/>
        <scheme val="minor"/>
      </rPr>
      <t>)</t>
    </r>
  </si>
  <si>
    <t>10.1002/bip.23014</t>
  </si>
  <si>
    <t>10.1049/iet-pel.2016.0802</t>
  </si>
  <si>
    <t>10.3389/fpsyg.2017.01356</t>
  </si>
  <si>
    <t>10.1002/2016WR019662</t>
  </si>
  <si>
    <t>10.1038/s41598-017-12967-3</t>
  </si>
  <si>
    <t>10.1371/journal.pcbi.1005670</t>
  </si>
  <si>
    <t>10.1128/MCB.00655-16</t>
  </si>
  <si>
    <t>10.1016/j.cpc.2017.06.015</t>
  </si>
  <si>
    <t>10.1016/j.quascirev.2017.08.017</t>
  </si>
  <si>
    <t>10.1186/s12889-017-4810-x</t>
  </si>
  <si>
    <t>10.1016/j.socscimed.2017.12.028</t>
  </si>
  <si>
    <t>10.1371/journal.pntd.0005699</t>
  </si>
  <si>
    <t>10.1016/j.dyepig.2017.03.049</t>
  </si>
  <si>
    <t>10.1017/S0031182017000506</t>
  </si>
  <si>
    <t>10.1002/ajpa.23279</t>
  </si>
  <si>
    <t>10.2138/am-2017-5952CCBY</t>
  </si>
  <si>
    <t>10.1016/j.envres.2017.07.054</t>
  </si>
  <si>
    <t>10.1002/esp.4259</t>
  </si>
  <si>
    <t>10.1111/bor.12259</t>
  </si>
  <si>
    <t>10.1038/s41598-017-04917-w</t>
  </si>
  <si>
    <t>10.1002/2016JB013864</t>
  </si>
  <si>
    <t>10.1103/PhysRevE.95.033114</t>
  </si>
  <si>
    <t>10.1017/eaa.2017.17</t>
  </si>
  <si>
    <t>10.1038/s41598-017-04088-8</t>
  </si>
  <si>
    <t>10.1074/jbc.M117.792374</t>
  </si>
  <si>
    <t>10.1038/s41598-017-01903-0</t>
  </si>
  <si>
    <t xml:space="preserve">10.1039/C7OB00295E </t>
  </si>
  <si>
    <t xml:space="preserve">10.1039/C7OB00283A </t>
  </si>
  <si>
    <t>10.1039/C7TC01958K</t>
  </si>
  <si>
    <t>10.1186/s12940-017-0302-9</t>
  </si>
  <si>
    <t>10.1016/j.future.2017.05.004</t>
  </si>
  <si>
    <t>10.1017/S0031182017001081</t>
  </si>
  <si>
    <t>10.11141/ia.45.4</t>
  </si>
  <si>
    <t>10.1016/j.compstruc.2017.05.004</t>
  </si>
  <si>
    <t>10.1080/01426397.2017.1360471</t>
  </si>
  <si>
    <t>10.1080/0046760X.2017.1332248</t>
  </si>
  <si>
    <t>10.1016/j.chb.2017.05.023</t>
  </si>
  <si>
    <t>10.1080/02678292.2017.1342005</t>
  </si>
  <si>
    <t>10.1088/1361-6501/aab74a</t>
  </si>
  <si>
    <t>10.1103/PhysRevLett.118.253601</t>
  </si>
  <si>
    <t>10.1016/j.quascirev.2017.05.022</t>
  </si>
  <si>
    <t>10.1080/09650792.2017.1331859</t>
  </si>
  <si>
    <t>10.1038/s41598-017-06568-3</t>
  </si>
  <si>
    <t>10.1177/1077801217732348</t>
  </si>
  <si>
    <t>10.1016/j.jcss.2017.05.015</t>
  </si>
  <si>
    <t>10.1016/j.bpj.2017.05.049</t>
  </si>
  <si>
    <t>10.1016/j.jcss.2017.06.005</t>
  </si>
  <si>
    <t>10.1002/2016GC006735</t>
  </si>
  <si>
    <t>10.1016/j.epsl.2017.06.017</t>
  </si>
  <si>
    <t>10.1038/s41598-017-05450-6</t>
  </si>
  <si>
    <t>10.1080/09500340.2017.1401679</t>
  </si>
  <si>
    <t>10.1002/nme.5606</t>
  </si>
  <si>
    <t>10.1039/C7TC00628D</t>
  </si>
  <si>
    <t>10.1017/S0001972017000973</t>
  </si>
  <si>
    <t>10.1088/1361-6668/aa7f24</t>
  </si>
  <si>
    <t>10.1016/j.colsurfa.2017.06.065</t>
  </si>
  <si>
    <t>10.1017/S0031182017000993</t>
  </si>
  <si>
    <t>10.1103/PhysRevA.96.021402</t>
  </si>
  <si>
    <t>10.1038/s41598-017-07542-9</t>
  </si>
  <si>
    <t>10.1130/G39181.1</t>
  </si>
  <si>
    <t>10.1016/j.ipl.2017.06.013</t>
  </si>
  <si>
    <t>10.1371/journal.pone.0191757</t>
  </si>
  <si>
    <t>10.1038/s41598-017-17137-z</t>
  </si>
  <si>
    <t>10.1371/journal.pone.0179954</t>
  </si>
  <si>
    <t>10.1080/09650792.2017.1360786</t>
  </si>
  <si>
    <t>10.1002/2017TC004476</t>
  </si>
  <si>
    <t>10.1063/1.4997366</t>
  </si>
  <si>
    <t>10.1038/s41467-018-03173-4</t>
  </si>
  <si>
    <t>10.1126/sciadv.1700200</t>
  </si>
  <si>
    <t>10.1002/chem.201701862</t>
  </si>
  <si>
    <t>10.1039/C7DT02289A</t>
  </si>
  <si>
    <t>10.1039/C7CP03874G</t>
  </si>
  <si>
    <t>10.1109/ACCESS.2017.2740219</t>
  </si>
  <si>
    <t>10.1016/j.polgeo.2017.08.002</t>
  </si>
  <si>
    <t>10.1016/j.quaint.2017.08.010</t>
  </si>
  <si>
    <t>10.1016/j.cpc.2017.12.001</t>
  </si>
  <si>
    <t>10.1016/j.camwa.2017.08.022</t>
  </si>
  <si>
    <t xml:space="preserve">10.1130/G39504.1 </t>
  </si>
  <si>
    <t>10.1017/S0031182017001901</t>
  </si>
  <si>
    <t>10.1002/nme.5699</t>
  </si>
  <si>
    <t>10.1080/01419870.2018.1400681</t>
  </si>
  <si>
    <t>10.1126/sciadv.1701107</t>
  </si>
  <si>
    <t>10.1103/PhysRevE.00.003100</t>
  </si>
  <si>
    <t>10.1016/j.chb.2017.09.036</t>
  </si>
  <si>
    <t>10.1093/gerhis/ghx135</t>
  </si>
  <si>
    <t>10.1017/mdh.2017.76</t>
  </si>
  <si>
    <t>10.1098/rspb.2017.2735</t>
  </si>
  <si>
    <t>10.1088/1361-6668/aaa1b8</t>
  </si>
  <si>
    <t>10.1017/S0031182017002037</t>
  </si>
  <si>
    <t>10.2138/am-2018-6187ccby</t>
  </si>
  <si>
    <t>10.1016/j.epsl.2017.10.004</t>
  </si>
  <si>
    <t>10.1016/j.watres.2017.10.033</t>
  </si>
  <si>
    <t>10.1038/s41598-017-14863-2</t>
  </si>
  <si>
    <t>10.1177/1747021818759468</t>
  </si>
  <si>
    <t>10.1038/s41467-017-02085-z</t>
  </si>
  <si>
    <t>10.1002/2017GL075721</t>
  </si>
  <si>
    <t xml:space="preserve">10.1098/rspb.2017.1751 </t>
  </si>
  <si>
    <t>10.1039/C7OB02682J</t>
  </si>
  <si>
    <t>10.1038/s41467-017-02248-y</t>
  </si>
  <si>
    <t>10.1016/j.ipl.2017.11.004</t>
  </si>
  <si>
    <t>10.1109/TII.2017.2776104</t>
  </si>
  <si>
    <t>10.1021/jacs.7b08570</t>
  </si>
  <si>
    <t>10.1016/j.physbeh.2017.11.019</t>
  </si>
  <si>
    <t>10.1128/AAC.02095-17</t>
  </si>
  <si>
    <t>10.1016/j.electacta.2017.11.171</t>
  </si>
  <si>
    <t>10.1002/jqs.3010</t>
  </si>
  <si>
    <t>10.1002/jid.3340</t>
  </si>
  <si>
    <t>10.5194/nhess-18-185-2018</t>
  </si>
  <si>
    <t>10.1039/c7dt04201a</t>
  </si>
  <si>
    <t>10.1002/chem.201705340</t>
  </si>
  <si>
    <t>10.1039/c7cc08832a</t>
  </si>
  <si>
    <t>10.1016/j.cma.2018.01.010</t>
  </si>
  <si>
    <t>10.1038/s41598-018-22063-9</t>
  </si>
  <si>
    <t>10.1021/acsami.7b16029</t>
  </si>
  <si>
    <t>10.1021/acs.langmuir.7b04046</t>
  </si>
  <si>
    <t>10.1016/j.shpsa.2017.10.005</t>
  </si>
  <si>
    <t>10.1080/10610278.2018.1433832</t>
  </si>
  <si>
    <t>10.1016/j.scitotenv.2018.01.177</t>
  </si>
  <si>
    <t>10.1016/j.ipl.2018.02.003</t>
  </si>
  <si>
    <t>10.1098/rspb.2017.2329</t>
  </si>
  <si>
    <t>10.1016/j.bmc.2018.02.002</t>
  </si>
  <si>
    <t>10.3389/fimmu.2018.00347</t>
  </si>
  <si>
    <t>10.1063/1.5009071</t>
  </si>
  <si>
    <t>10.1021/acs.chemmater.7b04343</t>
  </si>
  <si>
    <t>10.1080/01425692.2018.1443432</t>
  </si>
  <si>
    <t>10.1016/j.scitotenv.2018.02.240</t>
  </si>
  <si>
    <t>10.1016/j.colsurfa.2018.02.044</t>
  </si>
  <si>
    <t>10.1021/acs.inorgchem.7b03175</t>
  </si>
  <si>
    <t>10.1016/j.tecto.2018.02.017</t>
  </si>
  <si>
    <t>10.1016/j.quascirev.2018.03.013</t>
  </si>
  <si>
    <t>10.1016/j.softx.2018.02.005</t>
  </si>
  <si>
    <t>10.1088/2040-8986/aab58a</t>
  </si>
  <si>
    <t>10.1002/ldr.2900</t>
  </si>
  <si>
    <t>10.1186/s12918-017-0484-3</t>
  </si>
  <si>
    <t>Wiley</t>
  </si>
  <si>
    <t>Advanced Science</t>
  </si>
  <si>
    <t>2198-3844</t>
  </si>
  <si>
    <t>LogD versus HPLC derived hydrophobicity: The development of predictive tools to aid in the rationale design of bioactive peptoids</t>
  </si>
  <si>
    <t>Impact of wind conditions on thermal loading of PMSG wind turbine power converters</t>
  </si>
  <si>
    <t>Pro-Ana Versus Pro-Recovery: A Content Analytic Comparison of Social Media Users’ Communication About Eating Disorders on Twitter and Tumblr</t>
  </si>
  <si>
    <t>A numerical investigation into the importance of bed permeability on determining flow structures over river dunes</t>
  </si>
  <si>
    <t>Visual sensory stimulation interferes with people’s ability to echolocate</t>
  </si>
  <si>
    <t>Mouth-Clicks used by Blind Expert Human Echolocators – Signal Description and Model Based Signal Synthesis</t>
  </si>
  <si>
    <t>Bypass of activation loop phosphorylation by aspartate 836 in activation of the endoribonuclease activity of Ire1</t>
  </si>
  <si>
    <t>ARC: An open-source library for calculating properties of alkali Rydberg atoms</t>
  </si>
  <si>
    <t>Relative sea-level variability during the Middle Pleistocene: new evidence from eastern England</t>
  </si>
  <si>
    <t>Designing equitable workplace dietary interventions: perceptions of intervention deliverers</t>
  </si>
  <si>
    <t>Unintended Consequences of the 'Bushmeat Ban' in West Africa During the 2013-2016 Ebola Virus Disease Epidemic</t>
  </si>
  <si>
    <t>Participation of women and children in hunting activities amongst the Mende of Sierra Leone and implications for control of zoonotic infections</t>
  </si>
  <si>
    <t>Room Temperature Phosphorescence Lifetime and Spectrum Tuning of Substituted Thianthrenes</t>
  </si>
  <si>
    <t>The antifungal Aureobasidin A and an analogue are active against the protozoan parasite Toxoplasma gondii but do not inhibit sphingolipid biosynthesis</t>
  </si>
  <si>
    <t>Land use and mobility during the Neolithic in Wales explored using isotope analysis of tooth enamel</t>
  </si>
  <si>
    <t>Accounting for the species-dependence of the 3500 cm-1 H2Ot infrared molar absorptivity coefficient: implications for hydrated volcanic glasses</t>
  </si>
  <si>
    <t xml:space="preserve">The effect of aluminium and sodium impurities on the cytotoxicity and pro-inflammatory potential of cristobalite. </t>
  </si>
  <si>
    <t>Geomorphology under ice streams: moving from form to process</t>
  </si>
  <si>
    <t>Glacial landsystems, retreat dynamics and controls on Loch Lomond Stadial (Younger Dryas) glaciation in Britain</t>
  </si>
  <si>
    <t>Near-field fault slip of the 2016 Vettore Mw 6.6 earthquake (Central Italy) measured using low-cost GNSS</t>
  </si>
  <si>
    <t>Size limits for rounding of volcanic ash particles heated by lightning</t>
  </si>
  <si>
    <t>Sintering of polydisperse viscous droplets</t>
  </si>
  <si>
    <t>Frontiers and mobilities: The Frontiers of the Roman Empire and Europe</t>
  </si>
  <si>
    <t>Understanding the role of damping and Dzyaloshinskii-Moriya interaction on domain wall dynamic behaviour in platinum-ferromagnet nanowires</t>
  </si>
  <si>
    <t>Functional and phylogenetic evidence of a bacterial origin for the first enzyme in sphingolipid biosynthesis in a phylum of eukaryotic protozoan parasites</t>
  </si>
  <si>
    <t xml:space="preserve">Quantum interference and heteroaromaticity of para- and meta-linked bridged biphenyl units in single molecular conductance measurements </t>
  </si>
  <si>
    <t>2,2,2-Trifluoroethanol as a Tool to Control Nucleophilic Peptide Arylation</t>
  </si>
  <si>
    <t>The Application of Perfluoroheteroaromatic Reagents in the Preparation of Modified Peptide Systems</t>
  </si>
  <si>
    <t>The Contributions of Molecular Vibrations and Higher Triplet Levels to the Intersystem Crossing Mechanism in Metal-Free Organic Emitters</t>
  </si>
  <si>
    <t>Assessment of the potential respiratory hazard of volcanic ash from future Icelandic eruptions: a study of archived basaltic to rhyolitic ash samples</t>
  </si>
  <si>
    <t>Improved routing algorithms in the dual-port datacenter networks HCN and BCN</t>
  </si>
  <si>
    <t>Everybody needs sphingolipids, right!Mining for new drug targets in protozoan sphingolipid biosynthesis</t>
  </si>
  <si>
    <t>Velocity-Based Terrain Coefficients for Time-Based Models of Human Movement</t>
  </si>
  <si>
    <t>iGIMP: An implicit Generalised Interpolation Material Point Method for large deformations</t>
  </si>
  <si>
    <t>Connecting landscapes: Examining and enhancing the relationship between stakeholder values and cultural landscape management in England</t>
  </si>
  <si>
    <t>The Imperfect Child in Early Twentieth-Century Russia</t>
  </si>
  <si>
    <t>Is exposure to online content depicting risky behavior related to viewers' own risky behavior offline?</t>
  </si>
  <si>
    <t>Development of new coarse-grained models for chromonic liquid crystals: insights from top-down approaches</t>
  </si>
  <si>
    <t>Non-intrusive torque measurement for rotating shafts using optical sensing of zebra-tapes</t>
  </si>
  <si>
    <t>Single-photon interference due to motion in an atomic collective excitation</t>
  </si>
  <si>
    <t>Postglacial relative sea-level changes in northwest Iceland: evidence from isolation basins, coastal lowlands and raised shorelines</t>
  </si>
  <si>
    <t>Pathways to co-impact: action research and community organising</t>
  </si>
  <si>
    <t>An optical and electrical study of full thermally activated delayed fluorescent white organic light emitting diodes</t>
  </si>
  <si>
    <t>Practitioner views on the impacts, challenges and barriers in supporting older survivors of sexual violence</t>
  </si>
  <si>
    <t>On the combinatorial design of data centre network topologies</t>
  </si>
  <si>
    <t>Ions modulate stress-induced nano-texture in supported fluid lipid bilayers</t>
  </si>
  <si>
    <t>Colouring Diamond-free Graphs</t>
  </si>
  <si>
    <t>The behaviour of iron and zinc stable isotopes accompanying the subduction of mafic oceanic crust: A case study from Western Alpine Ophiolites</t>
  </si>
  <si>
    <t>Continental underplating after slab break-off</t>
  </si>
  <si>
    <t>Ash production by attrition in volcanic conduits and plumes</t>
  </si>
  <si>
    <t>Quantitative simulation of a magneto-optical trap operating near the photon recoil limit</t>
  </si>
  <si>
    <t>Imposition of essential boundary conditions in the material point method</t>
  </si>
  <si>
    <t>Bright Green PhOLEDs Using Cyclometalated Diiridium(III) Complexes with Bridging Oxamidato Ligands as Phosphorescent Dopants</t>
  </si>
  <si>
    <t>Connecting with Home, Keeping Touch: Physical and Virtual Mobility across Stretched Families in sub-Saharan Africa</t>
  </si>
  <si>
    <t>How Resistive Must Grain Boundaries in Polycrystalline Superconductors be, to Limit J_c?</t>
  </si>
  <si>
    <t>Bioinspired asymmetric-anisotropic (directional) fog harvesting based on the arid climate plant Eremopyrum orientale</t>
  </si>
  <si>
    <t>Repurposing as a Strategy for the Discovery of New Anti-Leishmanials: The-State-of-the-Art</t>
  </si>
  <si>
    <t>The AC Stark Effect in Ultracold Polar 87Rb133Cs Molecules</t>
  </si>
  <si>
    <t>GluA1 AMPAR subunit deletion reduces the hedonic response to sucrose but leaves satiety and conditioned responses intact</t>
  </si>
  <si>
    <t>Earthquake nucleation on rough faults</t>
  </si>
  <si>
    <t>Contracting Bipartite Graphs to Paths and Cycles</t>
  </si>
  <si>
    <t>Dental disease and dietary isotopes of individuals from St Gertrude Church cemetery, Riga, Latvia</t>
  </si>
  <si>
    <t>The interfacial nature of proximity induced magnetism and the Dzyaloshinskii-Moriya interaction at the Pt/Co interface</t>
  </si>
  <si>
    <t>Father absence and gendered traits in sons and daughters</t>
  </si>
  <si>
    <t>Multidisciplinary exhibit design in a Science Centre: a participatory action research approach</t>
  </si>
  <si>
    <t>Partitioning of oblique convergence coupled to the fault locking behavior of fold-and-thrust belts: evidence from the Qilian Shan, northeastern Tibetan Plateau</t>
  </si>
  <si>
    <t>Temperature Dependence of Magnetically Dead Layers in Ferromagnetic Thin-Films</t>
  </si>
  <si>
    <t>Andean surface uplift constrained by radiogenic isotopes of arc lavas</t>
  </si>
  <si>
    <t>Newly recognized turbidity current structure can explain prolonged flushing of submarine canyons</t>
  </si>
  <si>
    <t>Thermally Activated Delayed Fluorescence in Cu(I) Complexes Originating from Restricted Molecular Vibrations</t>
  </si>
  <si>
    <t>Pyridylpyrazole N^N Ligands Combined with Sulfonyl-Functionalised Cyclometalating Ligands for Blue-Emitting Iridium(III) Complexes and Solution-Processable PhOLEDs</t>
  </si>
  <si>
    <t>On The Critical Casimir Interaction Between Anisotropic Inclusions On A Membrane</t>
  </si>
  <si>
    <t>A Fuzzy Logic Trust Model for Secure Routing in Smart Grid Networks</t>
  </si>
  <si>
    <t>The contentious sovereignties of the camp: Political contention among state and non-state actors in Italian Roma camps</t>
  </si>
  <si>
    <t>Climatic and human impact on the environment?: a question of scale.</t>
  </si>
  <si>
    <t>ElecSus: Extension to arbitrary geometry magneto-optics</t>
  </si>
  <si>
    <t>Fast native-MATLAB stiffness assembly for SIPG linear elasticity</t>
  </si>
  <si>
    <t>Pulsed magmatic-fluid release for the formation of porphyry deposits: tracing fluid evolution in absolute-time from the Tibetan Qulong Cu-Mo deposit</t>
  </si>
  <si>
    <t>The Calcium-dependent protein kinase 1 from Toxoplasma gondii as target for structure-based drug design</t>
  </si>
  <si>
    <t>A quasi-static discontinuous Galerkin configurational force crack propagation method for brittle materials</t>
  </si>
  <si>
    <t>Migration, Crisis, Liberalism: the cultural and racial politics of Islamophobia and ‘radical alterity’ in modern Greece</t>
  </si>
  <si>
    <t>Mountain glaciation drives rapid oxidation of rock-bound organic carbon</t>
  </si>
  <si>
    <t>Topological inversions in coalescing porous media control ﬂuid-ﬂow regimes</t>
  </si>
  <si>
    <t>Risky Behavior Via Social Media: The Role of Reasoned and Social Reactive Pathways</t>
  </si>
  <si>
    <t>Nuremberg’s Noble Servant. Werner von Parsberg (d. 1455) between Town and Nobility in Late Medieval Germany</t>
  </si>
  <si>
    <t>Lechebnaia pedagogika: The Concept and Practice of Therapy in Russian Defectology, 1880s-1930s</t>
  </si>
  <si>
    <t>Human Echolocators adjust loudness and number of clicks for detection of reflectors at various azimuth angles</t>
  </si>
  <si>
    <t>The Cause of ‘Weak-Link’ Grain Boundary Behaviour in Polycrystalline Bi2Sr2CaCu2O8 and Bi2Sr2Ca2Cu3O10 Superconductors</t>
  </si>
  <si>
    <t>Microbial protein targets: towards understanding and intervention</t>
  </si>
  <si>
    <t>First measurements of OH-C exchange and temperature-dependent partitioning of OH and halogens in the system apatite - silicate melt</t>
  </si>
  <si>
    <t>The neodymium stable isotope composition of the silicate Earth and chondrites</t>
  </si>
  <si>
    <t>Population density controls on microbial pollution across the Ganga catchment</t>
  </si>
  <si>
    <t>Drift-dependent changes in iceberg size-frequency distributions</t>
  </si>
  <si>
    <t>The effect of offset cues on saccade programming and covert attention</t>
  </si>
  <si>
    <t>Fine control of metal concentrations is necessary for cells to discern zinc from cobalt</t>
  </si>
  <si>
    <t>A general model for the helical structure of geophysical flows in channel bends.</t>
  </si>
  <si>
    <t>Testing differential use of payoff-biased social learning strategies in children and chimpanzees</t>
  </si>
  <si>
    <t xml:space="preserve">Negishi Cross-Couplings in the Synthesis of Unnatural Amino Acids </t>
  </si>
  <si>
    <t>Mineral Surface Chemistry Control for Origin of Prebiotic Peptides</t>
  </si>
  <si>
    <t>Independent feedback vertex sets for graphs of bounded diameter</t>
  </si>
  <si>
    <t>Multiobjective Optimization for Demand Side Management in Smart Grid</t>
  </si>
  <si>
    <t>Excited-State Aromatic Interactions in the Aggregation-Induced Emission of Molecular Rotors</t>
  </si>
  <si>
    <t>A biphasic reduction in a measure of palatability following sucrose consumption in mice</t>
  </si>
  <si>
    <t>A complex interplay between sphingolipid and sterol metabolism revealed by perturbations to the Leishmania metabolome caused by miltefosine</t>
  </si>
  <si>
    <t>Determination of standard redox rate constants of OLED active compounds by electrochemical impedance spectroscopy</t>
  </si>
  <si>
    <t>The Glacial Geomorphology of the Loch Lomond (Younger Dryas) Stadial in Britain: a review</t>
  </si>
  <si>
    <t>Youth livelihoods in the cell phone era: perspectives from urban Africa</t>
  </si>
  <si>
    <t>Satellite-based emergency mapping using optical imagery: Experience and reflections from the 2015 Nepal earthquake</t>
  </si>
  <si>
    <t>Sky-blue emitting bridged diiridium complexes: beneficial effects of intramolecular π–π stacking</t>
  </si>
  <si>
    <t>Recent Advances in the Synthesis of Peptoid Macrocycles</t>
  </si>
  <si>
    <t>Selective sensing of 2,4,6-trinitrophenol (TNP) in aqueous media with “aggregation-induced emission enhancement” (AIEE)-active iridium(III) complexes</t>
  </si>
  <si>
    <t>Overcoming volumetric locking in material point methods</t>
  </si>
  <si>
    <t>Identifying inhibitors of the Leishmania inositol phosphorylceramide synthase with antiprotozoal activity using a yeast-based assay and ultra-high throughput screening platform</t>
  </si>
  <si>
    <t>Substrate-Independent Epitaxial Growth of the Metal-Organic Framework MOF-508a</t>
  </si>
  <si>
    <t>Blooming of Smectic Surfactant/Plasticizer Layers on Spin-Cast Poly(vinyl alcohol) Films</t>
  </si>
  <si>
    <t>Realism on the rocks: Novel success and James Hutton's theory of the earth</t>
  </si>
  <si>
    <t>Multiply Threaded Rotaxanes</t>
  </si>
  <si>
    <t>The potential for spills and leaks of contaminated liquids from shale gas developments</t>
  </si>
  <si>
    <t>Triazatruxene: A rigid central donor unit for a D-A3 thermally activated delayed fluorescence material exhibiting sub-microsecond reverse intersystem crossing and unity quantum yield via multiple singlet-triplet state pairs</t>
  </si>
  <si>
    <t>On colouring (2P2,H)-free and (P5,H)-free graphs</t>
  </si>
  <si>
    <t>Flight range, fuel load, and the impact of climate change on the journeys of migrant birds</t>
  </si>
  <si>
    <t>Probing biological activity through structural modelling of ligand-receptor interactions of 2,4-disubstituted thiazole retinoids</t>
  </si>
  <si>
    <t>Quantitative methods for measuring repair rates and innate immune cell responses in wounded mouse skin</t>
  </si>
  <si>
    <t>Determining the spring constant of arbitrary shaped cantilevers in viscous environments</t>
  </si>
  <si>
    <t>Controlled Structure Evolution of Graphene Networks in Polymer Composites</t>
  </si>
  <si>
    <t>Grammar schools in England: a new analysis of social segregation and academic outcomes</t>
  </si>
  <si>
    <t>Assessing fugitive emissions of CH4 from high-pressure gas pipelines in the UK</t>
  </si>
  <si>
    <t>Palladium–poly(ionic liquid) membranes for permselective sonochemical flow catalysis</t>
  </si>
  <si>
    <t>1,2,4-Triazines in the Synthesis of Bipyridine Bisphenolate O^N^N^O Ligands and Their Highly Luminescent Tetradentate Pt(II) Complexes for Solution-Processable OLEDs</t>
  </si>
  <si>
    <t>Thermal structure of the Panama Basin by analysis of seismic attenuation</t>
  </si>
  <si>
    <t>Reconciling records of ice streaming and ice margin retreat to prodice a palaeogeographic reconstruction of the deglaciation of the Laurentide Ice Sheet</t>
  </si>
  <si>
    <t>The Durham Adaptive Optics Simulation Platform (DASP): Current status</t>
  </si>
  <si>
    <t>The light-sheet microscopy revolution</t>
  </si>
  <si>
    <t>COMMUNICATING RISKS TO INFRASTRUCTURE DUE TO SOIL EROSION: A BOTTOM-UP APPROACH</t>
  </si>
  <si>
    <t>Bayesian uncertainty analysis for complex systems biology models: emulation, global parameter searches and evaluation of gene functions</t>
  </si>
  <si>
    <t>NYP</t>
  </si>
  <si>
    <t>2017-06-24</t>
  </si>
  <si>
    <t>2017-10-12</t>
  </si>
  <si>
    <t>2017-08-31</t>
  </si>
  <si>
    <t>2017-06-30</t>
  </si>
  <si>
    <t>2017-08-05</t>
  </si>
  <si>
    <t>2017-08-18</t>
  </si>
  <si>
    <t>2017-10-16</t>
  </si>
  <si>
    <t>2018-01-31</t>
  </si>
  <si>
    <t>2017-07-27</t>
  </si>
  <si>
    <t>2017-03-24</t>
  </si>
  <si>
    <t>2017-05-10</t>
  </si>
  <si>
    <t>2017-07-28</t>
  </si>
  <si>
    <t>2017-08-01</t>
  </si>
  <si>
    <t>2017-09-18</t>
  </si>
  <si>
    <t>2017-11-13</t>
  </si>
  <si>
    <t>2017-05-29</t>
  </si>
  <si>
    <t>2017-07-04</t>
  </si>
  <si>
    <t>2017-03-30</t>
  </si>
  <si>
    <t>2017-04-12</t>
  </si>
  <si>
    <t>2017-06-02</t>
  </si>
  <si>
    <t>2017-05-11</t>
  </si>
  <si>
    <t>2017-06-01</t>
  </si>
  <si>
    <t>2017-08-11</t>
  </si>
  <si>
    <t>2017-04-15</t>
  </si>
  <si>
    <t>2017-04-21</t>
  </si>
  <si>
    <t>2017-05-23</t>
  </si>
  <si>
    <t>2017-09-11</t>
  </si>
  <si>
    <t>2017-06-22</t>
  </si>
  <si>
    <t>2017</t>
  </si>
  <si>
    <t>2017-05-31</t>
  </si>
  <si>
    <t>2017-08-30</t>
  </si>
  <si>
    <t>2017-06-28</t>
  </si>
  <si>
    <t>2017-05-17</t>
  </si>
  <si>
    <t>2017-06-25</t>
  </si>
  <si>
    <t>2017-06-23</t>
  </si>
  <si>
    <t>2017-06-13</t>
  </si>
  <si>
    <t>2017-06-15</t>
  </si>
  <si>
    <t>2017-07-24</t>
  </si>
  <si>
    <t>2017-10-25</t>
  </si>
  <si>
    <t>2017-07-25</t>
  </si>
  <si>
    <t>2017-07-13</t>
  </si>
  <si>
    <t>2017-07-17</t>
  </si>
  <si>
    <t>2017-11-22</t>
  </si>
  <si>
    <t>2017-08-25</t>
  </si>
  <si>
    <t>2017-08-14</t>
  </si>
  <si>
    <t>2017-08-07</t>
  </si>
  <si>
    <t>2017-07-05</t>
  </si>
  <si>
    <t>2018-01-24</t>
  </si>
  <si>
    <t>2017-12-04</t>
  </si>
  <si>
    <t>2017-08-20</t>
  </si>
  <si>
    <t>2017-09-02</t>
  </si>
  <si>
    <t>2017-11-27</t>
  </si>
  <si>
    <t>2018-03-06</t>
  </si>
  <si>
    <t>2017-10-04</t>
  </si>
  <si>
    <t>2017-09-01</t>
  </si>
  <si>
    <t>2017-08-04</t>
  </si>
  <si>
    <t>2017-08-15</t>
  </si>
  <si>
    <t>2017-08-29</t>
  </si>
  <si>
    <t>2017-12-11</t>
  </si>
  <si>
    <t>2017-10-31</t>
  </si>
  <si>
    <t>2017-12-01</t>
  </si>
  <si>
    <t>2018-01-22</t>
  </si>
  <si>
    <t>2017-09-13</t>
  </si>
  <si>
    <t>2017-09-28</t>
  </si>
  <si>
    <t>2018-02-28</t>
  </si>
  <si>
    <t>2018-01-16</t>
  </si>
  <si>
    <t>2017-11-16</t>
  </si>
  <si>
    <t>2018-02-01</t>
  </si>
  <si>
    <t>2017-11-02</t>
  </si>
  <si>
    <t>2017-10-27</t>
  </si>
  <si>
    <t>2018-03-01</t>
  </si>
  <si>
    <t>2017-11-29</t>
  </si>
  <si>
    <t>2017-11-18</t>
  </si>
  <si>
    <t>2017-11-15</t>
  </si>
  <si>
    <t>2017-11-24</t>
  </si>
  <si>
    <t>2018-01-10</t>
  </si>
  <si>
    <t>EP/L504762/1</t>
  </si>
  <si>
    <t>EP/L014106/1</t>
  </si>
  <si>
    <t>ES/J500082/1</t>
  </si>
  <si>
    <t>NE/K003194/1</t>
  </si>
  <si>
    <t>BB/M007847/1</t>
  </si>
  <si>
    <t xml:space="preserve">BB/D01588X/1 </t>
  </si>
  <si>
    <t>EP/M014398/1</t>
  </si>
  <si>
    <t>NE/I008675/1</t>
  </si>
  <si>
    <t>MR/L501463/1</t>
  </si>
  <si>
    <t>ES/M009203/1</t>
  </si>
  <si>
    <t>EP/L02621X/1</t>
  </si>
  <si>
    <t>BB/M024156/1</t>
  </si>
  <si>
    <t>IP‐1290‐0512</t>
  </si>
  <si>
    <t>NE/N002954/1</t>
  </si>
  <si>
    <t>NE/C518081/2</t>
  </si>
  <si>
    <t>NE/J00782X/1</t>
  </si>
  <si>
    <t>NE/K500999/1</t>
  </si>
  <si>
    <t>AH/E510345/1</t>
  </si>
  <si>
    <t>EP/L000121/1</t>
  </si>
  <si>
    <t xml:space="preserve">EP/L02621X/1 </t>
  </si>
  <si>
    <t>EP/J015989/1</t>
  </si>
  <si>
    <t xml:space="preserve">NE/J500525/1 </t>
  </si>
  <si>
    <t>EP/K015680/1</t>
  </si>
  <si>
    <t>AH/L503927/1</t>
  </si>
  <si>
    <t>EP/K502832/1</t>
  </si>
  <si>
    <t>AH/N504403/1</t>
  </si>
  <si>
    <t>AH/J00362X/1</t>
  </si>
  <si>
    <t xml:space="preserve">ES/J500082/1 </t>
  </si>
  <si>
    <t>EP/L023024/1</t>
  </si>
  <si>
    <t>ES/M500586/1</t>
  </si>
  <si>
    <t>EP/L02621X/1  </t>
  </si>
  <si>
    <t>EP/K025090/1</t>
  </si>
  <si>
    <t>NE/M000303/1</t>
  </si>
  <si>
    <t>NE/H021620/1</t>
  </si>
  <si>
    <t>NE/L002590/1</t>
  </si>
  <si>
    <t>EP/J007021/1</t>
  </si>
  <si>
    <t>EP/M000397/1</t>
  </si>
  <si>
    <t>EP/K039423/1</t>
  </si>
  <si>
    <t>EP/J005401/1</t>
  </si>
  <si>
    <t xml:space="preserve">BB/M024156/1 </t>
  </si>
  <si>
    <t>BB/M009440/1</t>
  </si>
  <si>
    <t>AH/K502996/1</t>
  </si>
  <si>
    <t>PTA-026-27-0475</t>
  </si>
  <si>
    <t>EP/J017566/1</t>
  </si>
  <si>
    <t>EP/P005950/1</t>
  </si>
  <si>
    <t>AH/I025867/1</t>
  </si>
  <si>
    <t>EP/M507854/1</t>
  </si>
  <si>
    <t>IP-1414-1113</t>
  </si>
  <si>
    <t>BB/J014516/1</t>
  </si>
  <si>
    <t>ES/N013727/1</t>
  </si>
  <si>
    <t>NE/L501724/1</t>
  </si>
  <si>
    <t>AH/I501770/1</t>
  </si>
  <si>
    <t>NE/K003852/1</t>
  </si>
  <si>
    <t>NE/N003926/1</t>
  </si>
  <si>
    <t>NE/H015949/1</t>
  </si>
  <si>
    <t xml:space="preserve">NERC GEF SEIS-UK #984 </t>
  </si>
  <si>
    <t>ES/N018842/1</t>
  </si>
  <si>
    <t>BB/J017787/1</t>
  </si>
  <si>
    <t>NE/M007138/1</t>
  </si>
  <si>
    <t xml:space="preserve">BB/P003656/1 </t>
  </si>
  <si>
    <t>EP/P016499/1</t>
  </si>
  <si>
    <t>EP/N029992/1</t>
  </si>
  <si>
    <t>ES/J018082/1</t>
  </si>
  <si>
    <t>EP/L02621X/1 </t>
  </si>
  <si>
    <t>MR/P027989/1</t>
  </si>
  <si>
    <t>EP/L015536/1</t>
  </si>
  <si>
    <t>AH/L011646/1</t>
  </si>
  <si>
    <t>NE/N004760/1</t>
  </si>
  <si>
    <t>EP/L02621X/1    </t>
  </si>
  <si>
    <t xml:space="preserve">NE/J500215/1 </t>
  </si>
  <si>
    <t>BB/M024830/1</t>
  </si>
  <si>
    <t>EP/K016784/1</t>
  </si>
  <si>
    <t>ES/N012046/1</t>
  </si>
  <si>
    <t>ReFINE: Research Fracking in Europe</t>
  </si>
  <si>
    <t>NE/I027010/1</t>
  </si>
  <si>
    <t>ST/L00075X/1</t>
  </si>
  <si>
    <t>EP/M101767/1</t>
  </si>
  <si>
    <t>NE/M008703/1</t>
  </si>
  <si>
    <t>NE/I026715/1</t>
  </si>
  <si>
    <t>NE/P018858/1</t>
  </si>
  <si>
    <t>EP/M506321/1</t>
  </si>
  <si>
    <t>EP/J004413/1</t>
  </si>
  <si>
    <t>NERC RCF 1748.1013</t>
  </si>
  <si>
    <t>NERC TAU78/1012</t>
  </si>
  <si>
    <t>NERC RCF 1689.0313</t>
  </si>
  <si>
    <t>EP/M023915/1</t>
  </si>
  <si>
    <t>ES/D002745/1</t>
  </si>
  <si>
    <t xml:space="preserve">EP/P01058X/1 </t>
  </si>
  <si>
    <t>EP/P008275/1</t>
  </si>
  <si>
    <t xml:space="preserve">EP/L000121/1 </t>
  </si>
  <si>
    <t>NE/M017540/1</t>
  </si>
  <si>
    <t>NE/K011480/1</t>
  </si>
  <si>
    <t xml:space="preserve">MR/P027989/1 </t>
  </si>
  <si>
    <t>NE/J01995X/1</t>
  </si>
  <si>
    <t>NE/P016014/1</t>
  </si>
  <si>
    <t>NE/N007689/1</t>
  </si>
  <si>
    <t>EP/N509462/1</t>
  </si>
  <si>
    <t xml:space="preserve">EP/L504762/1 </t>
  </si>
  <si>
    <t xml:space="preserve">EP/M000397/1 </t>
  </si>
  <si>
    <t>EP/502832/1</t>
  </si>
  <si>
    <t xml:space="preserve">EP/J005401/1 </t>
  </si>
  <si>
    <t>MR/N018648/1</t>
  </si>
  <si>
    <t>MR/K021125/1</t>
  </si>
  <si>
    <t xml:space="preserve">BB/H02431X/1 </t>
  </si>
  <si>
    <t>EP/H007377/1</t>
  </si>
  <si>
    <t>EP/D048893/1</t>
  </si>
  <si>
    <t>2017-08</t>
  </si>
  <si>
    <t>2017-11</t>
  </si>
  <si>
    <t>Sage - not RCUK</t>
  </si>
  <si>
    <t>Wiley Credit</t>
  </si>
  <si>
    <t>and author ACS discount</t>
  </si>
  <si>
    <t>10.1038/nchembio.2310</t>
  </si>
  <si>
    <t>10.1101/lm.042622.116</t>
  </si>
  <si>
    <t>10.1074/jbc.RA117.000485</t>
  </si>
  <si>
    <t>10.1093/mnras/stx928</t>
  </si>
  <si>
    <t>10.1038/nphys4058</t>
  </si>
  <si>
    <t>10.1002/2017JE005352</t>
  </si>
  <si>
    <t>A tight tuneable range for Ni(II)-sensing and -buffering in cells</t>
  </si>
  <si>
    <t>Incidental context information increases recollection</t>
  </si>
  <si>
    <t>The intracellular immune receptor Rx1 regulates a Golden2-like transcription factor at DNA in response to Potato Virus X</t>
  </si>
  <si>
    <t>Blending bias impacts the host halo masses derived from a cross-correlation analysis of bright submillimetre galaxies</t>
  </si>
  <si>
    <t>Contactless nonlinear optics mediated by long-range Rydberg interactions</t>
  </si>
  <si>
    <t>Evidence for a Localised Source of the Argon in the Lunar Exosphere</t>
  </si>
  <si>
    <t>2018-03-02</t>
  </si>
  <si>
    <t>NC/K500252/1</t>
  </si>
  <si>
    <t>BB/M007405/1</t>
  </si>
  <si>
    <t xml:space="preserve">EP/M014398/1 </t>
  </si>
  <si>
    <t>BB/H006052/2</t>
  </si>
  <si>
    <t>BB/L009226/1</t>
  </si>
  <si>
    <t>BB/K00817X/1</t>
  </si>
  <si>
    <t>STL00075X/1</t>
  </si>
  <si>
    <t>ST/K501979/1</t>
  </si>
  <si>
    <t>Unknown</t>
  </si>
  <si>
    <t>10.1007/s11083-017-9430-7</t>
  </si>
  <si>
    <t>10.1007/s11554-017-0702-7</t>
  </si>
  <si>
    <t>10.1007/s10963-017-9106-7</t>
  </si>
  <si>
    <t>10.1007/s00454-017-9929-0</t>
  </si>
  <si>
    <t>10.1007/s00445-017-1164-2</t>
  </si>
  <si>
    <t>10.1007/s00224-017-9825-2</t>
  </si>
  <si>
    <t>10.1007/s11227-017-2217-1</t>
  </si>
  <si>
    <t>10.1007/s40948-018-0081-y</t>
  </si>
  <si>
    <t>10.1007/s11069-018-3273-4</t>
  </si>
  <si>
    <t>Well-Quasi-Ordering versus Clique-Width: New Results on Bigenic Classes</t>
  </si>
  <si>
    <t>Suitability of GPUs for real-time control of large astronomical adaptive optics instruments</t>
  </si>
  <si>
    <t>The Standard Model, the Maximalists and the Minimalists: New Interpretations of Trypillia Mega-Sites</t>
  </si>
  <si>
    <t>Shellability and Sphericity of finite quasi-arc complexes</t>
  </si>
  <si>
    <t>Proximal lava drainage controls on basaltic fissure eruption dynamics</t>
  </si>
  <si>
    <t>Finding Cactus Roots in Polynomial Time</t>
  </si>
  <si>
    <t>The Influence of Datacenter Usage on Symmetry in Datacenter Network Design</t>
  </si>
  <si>
    <t>Fracking: How far from faults?</t>
  </si>
  <si>
    <t>Rethinking flood risk communication</t>
  </si>
  <si>
    <t>NERC ReFINE: Researching Fracking In Europe</t>
  </si>
  <si>
    <t>NE/L0025901</t>
  </si>
  <si>
    <t>EP/G043434/1</t>
  </si>
  <si>
    <t>10.1007/s10670-017-9898-y</t>
  </si>
  <si>
    <t>10.1007/s00209-017-1909-9</t>
  </si>
  <si>
    <t>10.1007/s11406-017-9854-8</t>
  </si>
  <si>
    <t>10.1007/s12685-017-0200-7</t>
  </si>
  <si>
    <t>10.1007/s40894-017-0061-4</t>
  </si>
  <si>
    <t>10.1007/s13194-017-0180-6</t>
  </si>
  <si>
    <t>10.1007/s10691-017-9350-3</t>
  </si>
  <si>
    <t>10.1007/s10578-017-0741-0</t>
  </si>
  <si>
    <t>10.1007/s11098-017-0944-z</t>
  </si>
  <si>
    <t xml:space="preserve">10.1140/epjb/e2017-80209-2 </t>
  </si>
  <si>
    <t>10.1007/s10551-017-3618-z</t>
  </si>
  <si>
    <t>10.1007/s10963-017-9104-9</t>
  </si>
  <si>
    <t>10.1007/s00029-017-0349-z</t>
  </si>
  <si>
    <t>10.1007/s10963-017-9109-4</t>
  </si>
  <si>
    <t>10.1007/s10683-017-9541-4</t>
  </si>
  <si>
    <t>10.1007/s00227-017-3232-8</t>
  </si>
  <si>
    <t>10.1007/s40315-017-0212-4</t>
  </si>
  <si>
    <t>10.1007/s13366-017-0359-1</t>
  </si>
  <si>
    <t>10.1007/s10803-017-3357-0</t>
  </si>
  <si>
    <t>10.1007/s00209-017-1977-x</t>
  </si>
  <si>
    <t>10.1007/s10683-017-9554-z</t>
  </si>
  <si>
    <t>10.1007/s11406-017-9927-8</t>
  </si>
  <si>
    <t>10.1007/s11572-017-9450-9</t>
  </si>
  <si>
    <t>10.1007/s11554-017-0740-1</t>
  </si>
  <si>
    <t>10.1007/s11406-017-9937-6</t>
  </si>
  <si>
    <t>10.1007/s13347-017-0299-6</t>
  </si>
  <si>
    <t>10.1007/s11244-018-0891-8</t>
  </si>
  <si>
    <t>10.3758/s13421-018-0792-x</t>
  </si>
  <si>
    <t>10.1007/s11692-018-9445-z</t>
  </si>
  <si>
    <t>10.1007/s12685-018-0213-x</t>
  </si>
  <si>
    <t>10.1007/s10603-018-9369-0</t>
  </si>
  <si>
    <t>10.1007/s11229-018-1740-9</t>
  </si>
  <si>
    <t>10.1007/s11227-018-2337-2</t>
  </si>
  <si>
    <t>Modal Platonism and the Problem of Negativity</t>
  </si>
  <si>
    <t>On Special L-Values attached to Mataplectic Modular Forms</t>
  </si>
  <si>
    <t>Mood, Delusions and Poetry: Emotional 'Wording of the World' in Psychosis, Philosophy and the Everyday</t>
  </si>
  <si>
    <t>The sustainability of ancient water control techniques in Iran: an overview</t>
  </si>
  <si>
    <t>A New Trait-Based Model of Child-to-Parent Aggression</t>
  </si>
  <si>
    <t>Values and Evidence: How Models Make a Difference</t>
  </si>
  <si>
    <t>"I want to be able to walk the street without fear": Transforming justice for street harassment</t>
  </si>
  <si>
    <t>Proactive and Reactive Aggression Subgroups in Typically Developing Children: The Role of Executive Functioning, Psychophysiology, and Psychopathy</t>
  </si>
  <si>
    <t>APPROPRIATE EMOTIONS AND THE METAPHYSICS OF TIME</t>
  </si>
  <si>
    <t xml:space="preserve">A generalised Davydov-Scott model for polarons in linear peptide chains </t>
  </si>
  <si>
    <t>'Lower than a snake's belly': discursive constructions of dignity and heroism in low status garbage work</t>
  </si>
  <si>
    <t>Introduction: European Prehistory and Urban Studies</t>
  </si>
  <si>
    <t>The algebraisation of higher Deligne--Lusztig representations</t>
  </si>
  <si>
    <t>Alternatives to Urbanism? Reconsidering Oppida and the Urban Question in Late Iron Age Europe</t>
  </si>
  <si>
    <t>Higher-order risk preferences in social settings</t>
  </si>
  <si>
    <t>Genetic diversity of bottlenose dolphin (Tursiops sp.) populations in the western North Pacific and the conservation implications</t>
  </si>
  <si>
    <t>Shimizu's Lemma for Quaternionic Hyperbolic Space</t>
  </si>
  <si>
    <t>Maximum antichains in posets of quiver representations</t>
  </si>
  <si>
    <t>Anxiety in Williams Syndrome: The role of social behaviour, executive functions and change over time</t>
  </si>
  <si>
    <t>Free functions with symmetry</t>
  </si>
  <si>
    <t>Disapproval Aversion or Inflated Inequity Acceptance? The Impact of Expressing Emotions in Ultimatum Bargaining</t>
  </si>
  <si>
    <t>TENSED EMOTIONS, EVOLUTION, AND TIME</t>
  </si>
  <si>
    <t>Right, Crime, and Court: Toward a Unifying Political Conception of International Law</t>
  </si>
  <si>
    <t>Interactive GPU Active Contours for Segmenting Inhomogeneous Objects</t>
  </si>
  <si>
    <t>A New Bundle Theory of Universals</t>
  </si>
  <si>
    <t>Just War, Cyber War, and the Concept of Violence</t>
  </si>
  <si>
    <t>The Role of Catalyst Support, Diluent and Co-Catalyst in Chromium-Mediated Heterogeneous Ethylene Trimerisation</t>
  </si>
  <si>
    <t>Involuntary and voluntary recall of musical memories: A comparison of temporal accuracy and emotional responses</t>
  </si>
  <si>
    <t>Eco-evolutionary processes generating diversity among bottlenose dolphin, Tursiops truncatus, populations off Baja California, Mexico</t>
  </si>
  <si>
    <t>Luminescence dating of qanat technology: prospects for further development</t>
  </si>
  <si>
    <t>Financial Consumer Protection Regime in Malaysia: Assessment of the Legal and Regulatory Framework</t>
  </si>
  <si>
    <t>Kuhn's "Wrong Turning" and Legacy Today</t>
  </si>
  <si>
    <t>Security Threats to Critical Infrastructure: The Human Factor</t>
  </si>
  <si>
    <t>2017-04-05</t>
  </si>
  <si>
    <t>2017-05-18</t>
  </si>
  <si>
    <t>2017-06-16</t>
  </si>
  <si>
    <t>2017-06-19</t>
  </si>
  <si>
    <t>2017-06-21</t>
  </si>
  <si>
    <t>2017-06-27</t>
  </si>
  <si>
    <t>2017-07-10</t>
  </si>
  <si>
    <t>2017-08-22</t>
  </si>
  <si>
    <t>2017-09-14</t>
  </si>
  <si>
    <t>2017-09-20</t>
  </si>
  <si>
    <t>2017-10-23</t>
  </si>
  <si>
    <t>2017-10-30</t>
  </si>
  <si>
    <t>2017-11-06</t>
  </si>
  <si>
    <t>2017-11-08</t>
  </si>
  <si>
    <t>2018-01-03</t>
  </si>
  <si>
    <t>2018-01-08</t>
  </si>
  <si>
    <t>2017-01-17</t>
  </si>
  <si>
    <t>2018-02-05</t>
  </si>
  <si>
    <t>2018-02-12</t>
  </si>
  <si>
    <t>2018-02-26</t>
  </si>
  <si>
    <t>2018-03-21</t>
  </si>
  <si>
    <t>10.1177/0309133317726537</t>
  </si>
  <si>
    <t>10.1177/1473779517709452</t>
  </si>
  <si>
    <t>10.1177/0022018317728824</t>
  </si>
  <si>
    <t>10.1177/0964663918761200</t>
  </si>
  <si>
    <t>Hydroclimatology, Modes of Climatic Variability and Stream Flow, Lake and Groundwater Level Variability: A Progress Report</t>
  </si>
  <si>
    <t>The ill-informed: Consent to medical treatment and the therapeutic exception</t>
  </si>
  <si>
    <t>Rape Trials and Sexual History Evidence</t>
  </si>
  <si>
    <t>Kaleidoscopic Justice: Sexual Violence and Victim-Survivors’ Perceptions of Justice</t>
  </si>
  <si>
    <t>10.1002/adma.201702464</t>
  </si>
  <si>
    <t>10.1002/jid.3304</t>
  </si>
  <si>
    <t>10.1111/mepo.12310</t>
  </si>
  <si>
    <t>Bis-tridentate Ir(III) Metal Phosphors for Efficient Deep-Blue Organic Light-Emitting Diodes</t>
  </si>
  <si>
    <t>Successful transition to secondary school in Tanzania: What are the barriers?</t>
  </si>
  <si>
    <t>Why Was Muammar Qadhafi Really Removed?</t>
  </si>
  <si>
    <t>Taken from APC log 2017/18</t>
  </si>
  <si>
    <t>Other - transport to RCUK event</t>
  </si>
  <si>
    <t>Other - OLH membership</t>
  </si>
  <si>
    <t>10.1111/let.12174</t>
  </si>
  <si>
    <t>The Sirius Passet Lagerstätte: Silica death masking opens the window on the earliest matground community of the Cambrian Explosion</t>
  </si>
  <si>
    <t>2016-04-19</t>
  </si>
  <si>
    <t>APC was paid 17/12/2015 - pub costs paid July 2017</t>
  </si>
  <si>
    <t>Wiley prepayment</t>
  </si>
  <si>
    <t>To add OBP invoice - paid April</t>
  </si>
  <si>
    <t>2017-07</t>
  </si>
  <si>
    <t>2018-06-14</t>
  </si>
  <si>
    <t>2017-04</t>
  </si>
  <si>
    <t>2018-01-04</t>
  </si>
  <si>
    <t>2018-01-09</t>
  </si>
  <si>
    <t>2018-08-16</t>
  </si>
  <si>
    <t>2017-11-23</t>
  </si>
  <si>
    <t>NA</t>
  </si>
  <si>
    <t>Combined total for APC and pub costs</t>
  </si>
  <si>
    <t>RSC_Gold for Gold</t>
  </si>
  <si>
    <t xml:space="preserve">Wiley Prepayment </t>
  </si>
  <si>
    <t>Wiley Prepayment</t>
  </si>
  <si>
    <t xml:space="preserve">Wiley Prepayment - </t>
  </si>
  <si>
    <t>Wiley Prepayment -</t>
  </si>
  <si>
    <t>Pub costs first paid January 2017 and reported in previous year's report.  Publisher had made a mistake with invoice so additional amount was made in June 2017 + VAT</t>
  </si>
  <si>
    <t xml:space="preserve">Wiley Prepayment for APC </t>
  </si>
  <si>
    <t>Sage - Not RCUK</t>
  </si>
  <si>
    <t>10.1002/2016JF0041</t>
  </si>
  <si>
    <t>Controls on Last Glacial Maximum ice extent in the Weddell Sea embayment, Antarctica</t>
  </si>
  <si>
    <t>NE/F014260/1</t>
  </si>
  <si>
    <t>NE/J018333/1</t>
  </si>
  <si>
    <t>Publication costs paid March 2017 and reported in last year's report.  This reverse charged VAT needs to be reported in this period (2016/17 spreadsheet)</t>
  </si>
  <si>
    <t>2017-01</t>
  </si>
  <si>
    <t>April transaction report</t>
  </si>
  <si>
    <t>A Rydberg-dressed Magneto-Optical Trap</t>
  </si>
  <si>
    <t>10.1103/PhysRevLett.120.183401</t>
  </si>
  <si>
    <t>2018-05-04</t>
  </si>
  <si>
    <t>VAT reverse charged - yet to appear in transaction report</t>
  </si>
  <si>
    <t>2018-03-30</t>
  </si>
  <si>
    <t xml:space="preserve">rev charged VAT - transaction report for April </t>
  </si>
  <si>
    <t>10.3389/fdigh.2017.00009</t>
  </si>
  <si>
    <t>Extracting Coarse Body Movements from Video in Music Performance: A Comparison of Automated Computer Vision Techniques with Motion Capture Data</t>
  </si>
  <si>
    <t>2017-04-06</t>
  </si>
  <si>
    <t>AH/N00308X/1</t>
  </si>
  <si>
    <t>2018-04</t>
  </si>
  <si>
    <t>APC was reported year 4 - reverse charged VAT April 2017</t>
  </si>
  <si>
    <t>10.1021/acssynbio.7b00037</t>
  </si>
  <si>
    <t>Construction of a chassis for a tripartite protein-based molecular motor</t>
  </si>
  <si>
    <t>EP/P505488/1</t>
  </si>
  <si>
    <t>2017-02-21</t>
  </si>
  <si>
    <t>Combined total for APC and pub costs + VAT</t>
  </si>
  <si>
    <t xml:space="preserve">APC +  pub costs already reported to Jisc/RCUK year 4.  Only reverse charged VAT still to be reported. </t>
  </si>
  <si>
    <t>Transaction report April 2018</t>
  </si>
  <si>
    <t>Other - IOP rebate</t>
  </si>
  <si>
    <t>2018-05-10</t>
  </si>
  <si>
    <t>Other - OA Book chapter pub costs</t>
  </si>
  <si>
    <t xml:space="preserve">As in previous reporting statements, we believe the figures provided require some explanation as we are aware that different institutions are applying different methodologies as to what is included and how figures are calculated. 
A NOTE ON COMPLIANCE RATE: Some non-compliant outputs may become compliant after the submission of our report, as authors provide access to recently published outputs through open access repositories within the maximum required embargo periods set by the policy. Therefore our current compliance rate may under-report the actual level of compliance for articles identified as being within the scope of the policy.
A NOTE ON COMPLIANCE TARGETS: For the period identified, we had been working to the targets outlined by the policy FAQs published on the RCUK web pages (an overall target of 75% compliance). The clarification received by research organisations in March 2018 which amended this to a target of 100% compliance, with 75% of outputs having taken the Gold Open Access route was not achievable given the level of funding received (we estimate, based on the average APC paid, this would have required us have received an additional c.£300,000 in funding as part of our block award in order to have met the 75% via the gold route target. We are however, very happy to report that the compliance rate indicated demonstrates an improvement on previous years.
A NOTE ON ELSEVIER AND COMPLIANCE: Please note that ALL articles published in Elsevier titles where the author opted for a Green OA option we have reported as non-compliant with the requirements of the RCUK Open Access policy. This is based on the blanket requirement of the publisher to use the CC-BY-NC-ND licence for all deposited manuscripts, in conflict with the terms of the RCUK Open Access policy as clarified in the FAQs (specifically 6.2.ii https://www.ukri.org/files/funding/oa/oa-faqs-pdf/ )
We are aware that several other institutions have followed the same line, but that at least two other major UK HEIs have reported Elsevier articles as compliant via the green route where the embargo periods have been within the limits set by the policy. We recognise that this may mean that a paper co-authored by academics at different institutions may be reported as compliant at one institution, but reported as non-compliant by Durham, but without further guidance we have opted to follow that already provided by UKRI.
COMPLIANCE BASED ON ACTUAL DATA
Summary information on compliance with RCUK OA policy 1 April 2017-31 March 2018 in Section A is based on information gathered from a variety of both internal and external sources. 
Our Gold compliance figure is based on the following (where covered by the policy):
- Articles where we have paid an APC from our block grant
- Articles where we have paid an APC from another source (e.g. Wiley CREDIT funding).
- Articles in which a Durham author (or the article as a whole) acknowledges RCUK funding, but the APC has been paid by an alternative means, such as:
- The author has paid the APC directly
- The APC has been covered as part of SCOAP3
- Another institution has covered the APC
Articles identified as compliant via the green route have been identified through data retrieval from Web of Science and Scopus, using the following criteria:
- The article has a Durham University-affiliated author
- RCUK funding is acknowledged by a Durham author, or is a grant connected to the institution on GtR.
- The article has been deposited in either Durham Research Online or an alternate institutional/subject repository in line with mandated embargo guidelines, and is compliant with the RCUK OA policy according to Sherpa FACT.
As inidcated above, in line with the RCUK OA policy and published FAQs, we continue to report Elsevier green open access papers as non-compliant.  
DISCOUNTS, MEMBERSHIPS &amp; PRE-PAYMENT AGREEMENTS
We would also like to add some clarity to the information recorded under the Discounts, memberships and pre-payment agreements tab, specifically relating to our pre-payment agreements with Wiley and Taylor and Francis. 
 - Column B ('Membership price including VAT (£)') reflects the amount paid to these publishers as part of their pre-payment agreements during the reporting year April 1st 2017 - March 31st 2018.
 - Column J records the total cost paid from the RCUK funding held by the University. So as to avoid a double-accounting of APCs paid from pre-payment accounts, which are funded using RCUK money, we have recorded in the 'JISC APC template' a cost of '£0' for each APC under the 'Amount of APC charged to RCUK OA fund (including VAT if charged) in £' column. Column J will therefore only record the cost of the pre-payment account, not the APCs then taken from them. “NA” has been used where no prepayment/membership is applicable but this has helped to ensure that the calculations are accurate. 
Additionally:
Sage pre-payment account
- No cost to RCUK block grant, as this is using funding provided from elsewhere. No funds have been added during the April 2017-March 2018 reporting period.  This is, however, being used to meet RCUK requirements, so APCs paid are recorded here with a cost to the RCUK fund of zero.
REVERSE-CHARGED VAT
Some APCs were reported in Year 4 but the reverse charged VAT was not taken from the RCUK block grant until Year 5.  These charges have been recorded in this report and highlighted in the notes field.  In an attempt to keep all changes together for this report, reverse charged VAT has been taken into account (and reported) for all applicable items paid for in year 5. 
PUBLICATION COSTS
In order to ensure that all fees are reported and calculated, the publication costs have been added in column Z of the Jisc template.  Details have been added to the notes column.  
PUBMED IDS
We have collected these for all articles included in this report acknowledging MRC or BBSRC funding. For other articles, where we have this information it has been included, but a non-inclusion does not necessarily indicate these items are not available in PubMed.  
Estimated spend in Year 6 (April 2018 - March 2019)
As we are already aware of the total amount that we will be awarded for 1st April 2018-31st March 2019 and how much we are carrying forward, we have put the estimated spend as £326,937.79.  We would, however, predict that significantly more could be spent in this year if we had it – based on this, and previous years’, spend.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</si>
</sst>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Red]\-&quot;£&quot;#,##0.00"/>
    <numFmt numFmtId="42" formatCode="_-&quot;£&quot;* #,##0_-;\-&quot;£&quot;* #,##0_-;_-&quot;£&quot;* &quot;-&quot;_-;_-@_-"/>
    <numFmt numFmtId="164" formatCode="#,##0_ ;\-#,##0\ "/>
    <numFmt numFmtId="165" formatCode="yyyy\-mm\-dd;@"/>
    <numFmt numFmtId="166" formatCode="&quot;£&quot;#,##0.00"/>
    <numFmt numFmtId="167" formatCode="_-&quot;£&quot;* #,##0.00_-;\-&quot;£&quot;* #,##0.00_-;_-&quot;£&quot;* &quot;-&quot;_-;_-@_-"/>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theme="0" tint="-0.499984740745262"/>
      <name val="Arial"/>
      <family val="2"/>
    </font>
    <font>
      <b/>
      <sz val="11"/>
      <color theme="1"/>
      <name val="Arial"/>
      <family val="2"/>
    </font>
    <font>
      <u/>
      <sz val="10"/>
      <color theme="10"/>
      <name val="Arial"/>
      <family val="2"/>
    </font>
    <font>
      <sz val="10"/>
      <color theme="1"/>
      <name val="Arial"/>
      <family val="2"/>
    </font>
    <font>
      <b/>
      <sz val="10"/>
      <color theme="1"/>
      <name val="Arial"/>
      <family val="2"/>
    </font>
    <font>
      <b/>
      <sz val="11"/>
      <name val="Arial"/>
      <family val="2"/>
    </font>
    <font>
      <sz val="11"/>
      <name val="Calibri"/>
      <family val="2"/>
      <scheme val="minor"/>
    </font>
    <font>
      <sz val="10"/>
      <name val="Arial"/>
      <family val="2"/>
    </font>
    <font>
      <b/>
      <sz val="11"/>
      <name val="Calibri"/>
      <family val="2"/>
      <scheme val="minor"/>
    </font>
    <font>
      <b/>
      <sz val="14"/>
      <name val="Calibri"/>
      <family val="2"/>
      <scheme val="minor"/>
    </font>
    <font>
      <b/>
      <sz val="12"/>
      <name val="Calibri"/>
      <family val="2"/>
      <scheme val="minor"/>
    </font>
    <font>
      <i/>
      <sz val="10"/>
      <name val="Calibri"/>
      <family val="2"/>
      <scheme val="minor"/>
    </font>
    <font>
      <sz val="10"/>
      <name val="Arial"/>
      <family val="2"/>
    </font>
    <font>
      <b/>
      <sz val="14"/>
      <color theme="4"/>
      <name val="Calibri"/>
      <family val="2"/>
      <scheme val="minor"/>
    </font>
    <font>
      <b/>
      <sz val="11"/>
      <color theme="4"/>
      <name val="Calibri"/>
      <family val="2"/>
      <scheme val="minor"/>
    </font>
    <font>
      <b/>
      <sz val="10"/>
      <color rgb="FF444444"/>
      <name val="Arial"/>
      <family val="2"/>
    </font>
    <font>
      <sz val="9"/>
      <color indexed="81"/>
      <name val="Tahoma"/>
      <family val="2"/>
    </font>
    <font>
      <b/>
      <sz val="9"/>
      <color indexed="81"/>
      <name val="Tahoma"/>
      <family val="2"/>
    </font>
    <font>
      <sz val="7"/>
      <color theme="1"/>
      <name val="Arial"/>
      <family val="2"/>
    </font>
    <font>
      <sz val="7"/>
      <name val="Arial"/>
      <family val="2"/>
    </font>
    <font>
      <sz val="11"/>
      <color rgb="FF333333"/>
      <name val="Calibri"/>
      <family val="2"/>
      <scheme val="minor"/>
    </font>
    <font>
      <sz val="10"/>
      <color theme="9"/>
      <name val="Arial"/>
      <family val="2"/>
    </font>
  </fonts>
  <fills count="15">
    <fill>
      <patternFill patternType="none"/>
    </fill>
    <fill>
      <patternFill patternType="gray125"/>
    </fill>
    <fill>
      <patternFill patternType="none"/>
    </fill>
    <fill>
      <patternFill patternType="solid">
        <fgColor theme="0" tint="-0.149998474074526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rgb="FFD9D9D9"/>
      </patternFill>
    </fill>
    <fill>
      <patternFill patternType="solid">
        <fgColor rgb="FF92D050"/>
        <bgColor indexed="64"/>
      </patternFill>
    </fill>
    <fill>
      <patternFill patternType="solid">
        <fgColor theme="7" tint="0.39997558519241921"/>
        <bgColor indexed="64"/>
      </patternFill>
    </fill>
    <fill>
      <patternFill patternType="solid">
        <fgColor theme="7" tint="0.39997558519241921"/>
        <bgColor rgb="FFD9D9D9"/>
      </patternFill>
    </fill>
    <fill>
      <patternFill patternType="solid">
        <fgColor theme="7" tint="0.79998168889431442"/>
        <bgColor rgb="FFD9D9D9"/>
      </patternFill>
    </fill>
    <fill>
      <patternFill patternType="solid">
        <fgColor theme="7" tint="0.79998168889431442"/>
        <bgColor indexed="64"/>
      </patternFill>
    </fill>
    <fill>
      <patternFill patternType="solid">
        <fgColor theme="6" tint="0.59999389629810485"/>
        <bgColor rgb="FFD9D9D9"/>
      </patternFill>
    </fill>
  </fills>
  <borders count="26">
    <border>
      <left/>
      <right/>
      <top/>
      <bottom/>
      <diagonal/>
    </border>
    <border>
      <left/>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Dot">
        <color auto="1"/>
      </left>
      <right style="dashDot">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8">
    <xf numFmtId="0" fontId="0" fillId="0" borderId="0"/>
    <xf numFmtId="0" fontId="8" fillId="2" borderId="1"/>
    <xf numFmtId="0" fontId="7" fillId="2" borderId="1"/>
    <xf numFmtId="0" fontId="14" fillId="0" borderId="0" applyNumberFormat="0" applyFill="0" applyBorder="0" applyAlignment="0" applyProtection="0"/>
    <xf numFmtId="0" fontId="6" fillId="2" borderId="1"/>
    <xf numFmtId="0" fontId="9" fillId="2" borderId="1"/>
    <xf numFmtId="0" fontId="5" fillId="2" borderId="1"/>
    <xf numFmtId="0" fontId="4" fillId="2" borderId="1"/>
    <xf numFmtId="0" fontId="3" fillId="2" borderId="1"/>
    <xf numFmtId="0" fontId="2" fillId="2" borderId="1"/>
    <xf numFmtId="0" fontId="2" fillId="2" borderId="1"/>
    <xf numFmtId="0" fontId="14" fillId="2" borderId="1" applyNumberFormat="0" applyFill="0" applyBorder="0" applyAlignment="0" applyProtection="0"/>
    <xf numFmtId="0" fontId="2" fillId="2" borderId="1"/>
    <xf numFmtId="0" fontId="2" fillId="2" borderId="1"/>
    <xf numFmtId="0" fontId="2" fillId="2" borderId="1"/>
    <xf numFmtId="0" fontId="2" fillId="2" borderId="1"/>
    <xf numFmtId="0" fontId="24" fillId="2" borderId="1"/>
    <xf numFmtId="0" fontId="1" fillId="2" borderId="1"/>
  </cellStyleXfs>
  <cellXfs count="255">
    <xf numFmtId="0" fontId="0" fillId="0" borderId="0" xfId="0"/>
    <xf numFmtId="0" fontId="15" fillId="2" borderId="1" xfId="1" applyFont="1"/>
    <xf numFmtId="0" fontId="15" fillId="2" borderId="1" xfId="1" applyFont="1" applyAlignment="1">
      <alignment wrapText="1"/>
    </xf>
    <xf numFmtId="0" fontId="0" fillId="0" borderId="1" xfId="0" applyBorder="1"/>
    <xf numFmtId="0" fontId="14" fillId="0" borderId="4" xfId="3" applyBorder="1" applyAlignment="1"/>
    <xf numFmtId="0" fontId="11" fillId="0" borderId="9" xfId="0" applyFont="1" applyBorder="1" applyAlignment="1"/>
    <xf numFmtId="0" fontId="14" fillId="0" borderId="1" xfId="3" applyBorder="1" applyAlignment="1"/>
    <xf numFmtId="0" fontId="0" fillId="0" borderId="10" xfId="0" applyBorder="1"/>
    <xf numFmtId="0" fontId="10" fillId="6" borderId="3" xfId="5" applyFont="1" applyFill="1" applyBorder="1" applyAlignment="1" applyProtection="1">
      <alignment horizontal="right" wrapText="1"/>
    </xf>
    <xf numFmtId="0" fontId="18" fillId="5" borderId="1" xfId="8" applyFont="1" applyFill="1" applyProtection="1"/>
    <xf numFmtId="0" fontId="20" fillId="5" borderId="1" xfId="8" applyFont="1" applyFill="1" applyProtection="1"/>
    <xf numFmtId="0" fontId="18" fillId="5" borderId="1" xfId="8" applyFont="1" applyFill="1" applyAlignment="1" applyProtection="1">
      <alignment horizontal="right"/>
    </xf>
    <xf numFmtId="0" fontId="18" fillId="5" borderId="1" xfId="8" quotePrefix="1" applyFont="1" applyFill="1" applyProtection="1"/>
    <xf numFmtId="0" fontId="18" fillId="2" borderId="1" xfId="8" applyFont="1" applyProtection="1">
      <protection locked="0"/>
    </xf>
    <xf numFmtId="0" fontId="22" fillId="5" borderId="1" xfId="8" applyFont="1" applyFill="1" applyAlignment="1" applyProtection="1">
      <alignment horizontal="right" vertical="top"/>
    </xf>
    <xf numFmtId="0" fontId="20" fillId="6" borderId="3" xfId="8" applyFont="1" applyFill="1" applyBorder="1" applyAlignment="1" applyProtection="1">
      <alignment horizontal="right"/>
    </xf>
    <xf numFmtId="0" fontId="20" fillId="6" borderId="4" xfId="8" applyFont="1" applyFill="1" applyBorder="1" applyAlignment="1" applyProtection="1">
      <alignment horizontal="center"/>
    </xf>
    <xf numFmtId="0" fontId="18" fillId="6" borderId="9" xfId="8" applyFont="1" applyFill="1" applyBorder="1" applyAlignment="1" applyProtection="1">
      <alignment horizontal="right"/>
    </xf>
    <xf numFmtId="1" fontId="18" fillId="7" borderId="10" xfId="8" applyNumberFormat="1" applyFont="1" applyFill="1" applyBorder="1" applyProtection="1">
      <protection locked="0"/>
    </xf>
    <xf numFmtId="0" fontId="18" fillId="6" borderId="11" xfId="8" applyFont="1" applyFill="1" applyBorder="1" applyAlignment="1" applyProtection="1">
      <alignment horizontal="right"/>
    </xf>
    <xf numFmtId="9" fontId="18" fillId="6" borderId="12" xfId="8" applyNumberFormat="1" applyFont="1" applyFill="1" applyBorder="1" applyProtection="1"/>
    <xf numFmtId="9" fontId="18" fillId="5" borderId="1" xfId="8" applyNumberFormat="1" applyFont="1" applyFill="1" applyProtection="1"/>
    <xf numFmtId="9" fontId="20" fillId="6" borderId="4" xfId="8" applyNumberFormat="1" applyFont="1" applyFill="1" applyBorder="1" applyAlignment="1" applyProtection="1">
      <alignment horizontal="center"/>
    </xf>
    <xf numFmtId="0" fontId="18" fillId="6" borderId="9" xfId="8" applyFont="1" applyFill="1" applyBorder="1" applyAlignment="1" applyProtection="1">
      <alignment horizontal="right" wrapText="1"/>
    </xf>
    <xf numFmtId="9" fontId="18" fillId="7" borderId="10" xfId="8" applyNumberFormat="1" applyFont="1" applyFill="1" applyBorder="1" applyProtection="1">
      <protection locked="0"/>
    </xf>
    <xf numFmtId="0" fontId="20" fillId="2" borderId="1" xfId="8" applyFont="1" applyAlignment="1" applyProtection="1">
      <alignment horizontal="center" vertical="center" wrapText="1"/>
      <protection locked="0"/>
    </xf>
    <xf numFmtId="0" fontId="20" fillId="2" borderId="1" xfId="8" applyFont="1" applyAlignment="1" applyProtection="1">
      <alignment horizontal="right"/>
      <protection locked="0"/>
    </xf>
    <xf numFmtId="0" fontId="18" fillId="6" borderId="11" xfId="8" applyFont="1" applyFill="1" applyBorder="1" applyAlignment="1" applyProtection="1">
      <alignment horizontal="right" wrapText="1"/>
    </xf>
    <xf numFmtId="0" fontId="18" fillId="2" borderId="1" xfId="8" applyFont="1" applyAlignment="1" applyProtection="1">
      <alignment horizontal="right"/>
      <protection locked="0"/>
    </xf>
    <xf numFmtId="0" fontId="18" fillId="2" borderId="1" xfId="8" applyFont="1" applyAlignment="1" applyProtection="1">
      <alignment horizontal="center"/>
      <protection locked="0"/>
    </xf>
    <xf numFmtId="0" fontId="18" fillId="5" borderId="1" xfId="8" applyFont="1" applyFill="1" applyAlignment="1" applyProtection="1">
      <alignment horizontal="right" wrapText="1"/>
    </xf>
    <xf numFmtId="42" fontId="18" fillId="2" borderId="1" xfId="8" applyNumberFormat="1" applyFont="1" applyProtection="1">
      <protection locked="0"/>
    </xf>
    <xf numFmtId="9" fontId="18" fillId="6" borderId="13" xfId="8" applyNumberFormat="1" applyFont="1" applyFill="1" applyBorder="1" applyProtection="1"/>
    <xf numFmtId="0" fontId="18" fillId="6" borderId="13" xfId="8" applyFont="1" applyFill="1" applyBorder="1" applyProtection="1"/>
    <xf numFmtId="0" fontId="18" fillId="6" borderId="4" xfId="8" applyFont="1" applyFill="1" applyBorder="1" applyProtection="1"/>
    <xf numFmtId="0" fontId="23" fillId="6" borderId="11" xfId="5" applyFont="1" applyFill="1" applyBorder="1" applyAlignment="1" applyProtection="1">
      <alignment horizontal="right" wrapText="1"/>
    </xf>
    <xf numFmtId="0" fontId="20" fillId="6" borderId="3" xfId="8" applyFont="1" applyFill="1" applyBorder="1" applyAlignment="1" applyProtection="1">
      <alignment vertical="top"/>
    </xf>
    <xf numFmtId="0" fontId="20" fillId="6" borderId="13" xfId="8" applyFont="1" applyFill="1" applyBorder="1" applyAlignment="1" applyProtection="1">
      <alignment horizontal="center" vertical="top" wrapText="1"/>
    </xf>
    <xf numFmtId="0" fontId="20" fillId="6" borderId="4" xfId="8" applyFont="1" applyFill="1" applyBorder="1" applyAlignment="1" applyProtection="1">
      <alignment horizontal="center" vertical="top" wrapText="1"/>
    </xf>
    <xf numFmtId="42" fontId="18" fillId="6" borderId="1" xfId="8" applyNumberFormat="1" applyFont="1" applyFill="1" applyBorder="1" applyProtection="1"/>
    <xf numFmtId="42" fontId="18" fillId="6" borderId="10" xfId="8" applyNumberFormat="1" applyFont="1" applyFill="1" applyBorder="1" applyProtection="1"/>
    <xf numFmtId="42" fontId="18" fillId="6" borderId="2" xfId="8" applyNumberFormat="1" applyFont="1" applyFill="1" applyBorder="1" applyProtection="1"/>
    <xf numFmtId="42" fontId="18" fillId="7" borderId="2" xfId="8" applyNumberFormat="1" applyFont="1" applyFill="1" applyBorder="1" applyProtection="1">
      <protection locked="0"/>
    </xf>
    <xf numFmtId="42" fontId="18" fillId="6" borderId="12" xfId="8" applyNumberFormat="1" applyFont="1" applyFill="1" applyBorder="1" applyProtection="1"/>
    <xf numFmtId="42" fontId="18" fillId="3" borderId="2" xfId="8" applyNumberFormat="1" applyFont="1" applyFill="1" applyBorder="1" applyProtection="1"/>
    <xf numFmtId="42" fontId="18" fillId="7" borderId="6" xfId="8" applyNumberFormat="1" applyFont="1" applyFill="1" applyBorder="1" applyProtection="1">
      <protection locked="0"/>
    </xf>
    <xf numFmtId="42" fontId="18" fillId="3" borderId="12" xfId="8" applyNumberFormat="1" applyFont="1" applyFill="1" applyBorder="1" applyProtection="1"/>
    <xf numFmtId="0" fontId="21" fillId="5" borderId="1" xfId="8" applyFont="1" applyFill="1" applyAlignment="1" applyProtection="1">
      <alignment wrapText="1"/>
    </xf>
    <xf numFmtId="0" fontId="20" fillId="6" borderId="3" xfId="8" applyFont="1" applyFill="1" applyBorder="1" applyAlignment="1" applyProtection="1">
      <alignment horizontal="left"/>
    </xf>
    <xf numFmtId="0" fontId="20" fillId="3" borderId="11" xfId="8" applyFont="1" applyFill="1" applyBorder="1" applyAlignment="1" applyProtection="1">
      <alignment horizontal="right"/>
    </xf>
    <xf numFmtId="0" fontId="20" fillId="6" borderId="9" xfId="8" applyFont="1" applyFill="1" applyBorder="1" applyAlignment="1" applyProtection="1">
      <alignment horizontal="right" indent="2"/>
    </xf>
    <xf numFmtId="0" fontId="18" fillId="6" borderId="10" xfId="8" applyFont="1" applyFill="1" applyBorder="1" applyProtection="1"/>
    <xf numFmtId="0" fontId="18" fillId="6" borderId="10" xfId="8" applyFont="1" applyFill="1" applyBorder="1" applyAlignment="1" applyProtection="1">
      <alignment horizontal="left"/>
    </xf>
    <xf numFmtId="42" fontId="18" fillId="7" borderId="10" xfId="8" applyNumberFormat="1" applyFont="1" applyFill="1" applyBorder="1" applyProtection="1">
      <protection locked="0"/>
    </xf>
    <xf numFmtId="0" fontId="20" fillId="6" borderId="9" xfId="8" applyFont="1" applyFill="1" applyBorder="1" applyAlignment="1" applyProtection="1">
      <alignment horizontal="right"/>
    </xf>
    <xf numFmtId="42" fontId="20" fillId="6" borderId="10" xfId="8" applyNumberFormat="1" applyFont="1" applyFill="1" applyBorder="1" applyProtection="1"/>
    <xf numFmtId="0" fontId="18" fillId="6" borderId="1" xfId="8" applyFont="1" applyFill="1" applyBorder="1" applyAlignment="1" applyProtection="1">
      <alignment horizontal="right" indent="2"/>
    </xf>
    <xf numFmtId="0" fontId="18" fillId="6" borderId="1" xfId="8" applyNumberFormat="1" applyFont="1" applyFill="1" applyBorder="1" applyAlignment="1" applyProtection="1">
      <alignment horizontal="left"/>
    </xf>
    <xf numFmtId="0" fontId="18" fillId="7" borderId="1" xfId="8" applyFont="1" applyFill="1" applyBorder="1" applyAlignment="1" applyProtection="1">
      <alignment horizontal="right"/>
      <protection locked="0"/>
    </xf>
    <xf numFmtId="0" fontId="18" fillId="2" borderId="1" xfId="8" applyFont="1" applyAlignment="1" applyProtection="1">
      <alignment horizontal="center" vertical="center" wrapText="1"/>
      <protection locked="0"/>
    </xf>
    <xf numFmtId="0" fontId="18" fillId="2" borderId="1" xfId="8" applyNumberFormat="1" applyFont="1" applyAlignment="1" applyProtection="1">
      <alignment horizontal="center"/>
      <protection locked="0"/>
    </xf>
    <xf numFmtId="0" fontId="18" fillId="2" borderId="1" xfId="8" applyFont="1" applyAlignment="1" applyProtection="1">
      <alignment wrapText="1"/>
      <protection locked="0"/>
    </xf>
    <xf numFmtId="0" fontId="18" fillId="7" borderId="2" xfId="8" applyFont="1" applyFill="1" applyBorder="1" applyAlignment="1" applyProtection="1">
      <alignment horizontal="right"/>
      <protection locked="0"/>
    </xf>
    <xf numFmtId="42" fontId="18" fillId="7" borderId="12" xfId="8" applyNumberFormat="1" applyFont="1" applyFill="1" applyBorder="1" applyProtection="1">
      <protection locked="0"/>
    </xf>
    <xf numFmtId="42" fontId="18" fillId="5" borderId="1" xfId="8" applyNumberFormat="1" applyFont="1" applyFill="1" applyProtection="1"/>
    <xf numFmtId="0" fontId="9" fillId="2" borderId="1" xfId="5"/>
    <xf numFmtId="0" fontId="15" fillId="2" borderId="1" xfId="9" applyFont="1" applyAlignment="1">
      <alignment wrapText="1"/>
    </xf>
    <xf numFmtId="0" fontId="15" fillId="4" borderId="5" xfId="9" applyFont="1" applyFill="1" applyBorder="1"/>
    <xf numFmtId="0" fontId="10" fillId="2" borderId="5" xfId="9" applyFont="1" applyBorder="1" applyAlignment="1">
      <alignment vertical="top"/>
    </xf>
    <xf numFmtId="0" fontId="10" fillId="4" borderId="8" xfId="9" applyFont="1" applyFill="1" applyBorder="1"/>
    <xf numFmtId="0" fontId="13" fillId="4" borderId="1" xfId="9" applyFont="1" applyFill="1" applyBorder="1"/>
    <xf numFmtId="0" fontId="9" fillId="2" borderId="1" xfId="9" applyFont="1" applyBorder="1" applyAlignment="1">
      <alignment horizontal="left" vertical="center" wrapText="1"/>
    </xf>
    <xf numFmtId="0" fontId="15" fillId="2" borderId="1" xfId="9" applyFont="1" applyBorder="1"/>
    <xf numFmtId="0" fontId="9" fillId="2" borderId="1" xfId="5" applyFont="1"/>
    <xf numFmtId="0" fontId="15" fillId="2" borderId="1" xfId="5" applyFont="1"/>
    <xf numFmtId="0" fontId="9" fillId="2" borderId="1" xfId="5" applyBorder="1"/>
    <xf numFmtId="0" fontId="9" fillId="2" borderId="1" xfId="5" applyFont="1" applyBorder="1" applyAlignment="1">
      <alignment vertical="center" wrapText="1"/>
    </xf>
    <xf numFmtId="0" fontId="9" fillId="2" borderId="1" xfId="5" applyFont="1" applyAlignment="1">
      <alignment vertical="center" wrapText="1"/>
    </xf>
    <xf numFmtId="0" fontId="10" fillId="2" borderId="1" xfId="5" applyFont="1" applyBorder="1" applyAlignment="1">
      <alignment vertical="center" wrapText="1"/>
    </xf>
    <xf numFmtId="0" fontId="9" fillId="2" borderId="1" xfId="5" applyFont="1" applyBorder="1"/>
    <xf numFmtId="0" fontId="9" fillId="2" borderId="1" xfId="5" applyFill="1"/>
    <xf numFmtId="0" fontId="9" fillId="2" borderId="14" xfId="5" applyFont="1" applyFill="1" applyBorder="1" applyAlignment="1">
      <alignment horizontal="left" wrapText="1"/>
    </xf>
    <xf numFmtId="0" fontId="9" fillId="2" borderId="1" xfId="5" applyFont="1" applyFill="1" applyBorder="1" applyAlignment="1">
      <alignment horizontal="left" wrapText="1"/>
    </xf>
    <xf numFmtId="0" fontId="15" fillId="2" borderId="14" xfId="5" applyFont="1" applyFill="1" applyBorder="1" applyAlignment="1">
      <alignment horizontal="left" wrapText="1"/>
    </xf>
    <xf numFmtId="0" fontId="9" fillId="2" borderId="1" xfId="5" applyAlignment="1">
      <alignment wrapText="1"/>
    </xf>
    <xf numFmtId="0" fontId="26" fillId="2" borderId="5" xfId="8" applyFont="1" applyBorder="1" applyAlignment="1" applyProtection="1">
      <alignment horizontal="right"/>
    </xf>
    <xf numFmtId="0" fontId="20" fillId="5" borderId="1" xfId="8" applyFont="1" applyFill="1" applyBorder="1" applyAlignment="1" applyProtection="1">
      <alignment wrapText="1"/>
    </xf>
    <xf numFmtId="0" fontId="18" fillId="5" borderId="1" xfId="8" applyFont="1" applyFill="1" applyBorder="1" applyProtection="1"/>
    <xf numFmtId="0" fontId="20" fillId="5" borderId="1" xfId="8" applyFont="1" applyFill="1" applyBorder="1" applyAlignment="1" applyProtection="1">
      <alignment horizontal="right"/>
    </xf>
    <xf numFmtId="42" fontId="19" fillId="5" borderId="1" xfId="8" applyNumberFormat="1" applyFont="1" applyFill="1" applyBorder="1" applyProtection="1"/>
    <xf numFmtId="164" fontId="19" fillId="5" borderId="1" xfId="8" applyNumberFormat="1" applyFont="1" applyFill="1" applyBorder="1" applyProtection="1"/>
    <xf numFmtId="0" fontId="15" fillId="2" borderId="6" xfId="9" applyFont="1" applyBorder="1"/>
    <xf numFmtId="0" fontId="16" fillId="4" borderId="8" xfId="9" applyFont="1" applyFill="1" applyBorder="1" applyAlignment="1">
      <alignment wrapText="1"/>
    </xf>
    <xf numFmtId="0" fontId="9" fillId="2" borderId="1" xfId="5" applyAlignment="1"/>
    <xf numFmtId="0" fontId="15" fillId="2" borderId="1" xfId="1" applyFont="1" applyAlignment="1"/>
    <xf numFmtId="0" fontId="15" fillId="2" borderId="1" xfId="9" applyFont="1" applyBorder="1" applyAlignment="1">
      <alignment horizontal="left" vertical="center" wrapText="1"/>
    </xf>
    <xf numFmtId="0" fontId="15" fillId="2" borderId="1" xfId="9" applyFont="1" applyBorder="1" applyAlignment="1">
      <alignment wrapText="1"/>
    </xf>
    <xf numFmtId="0" fontId="0" fillId="0" borderId="0" xfId="0" applyAlignment="1"/>
    <xf numFmtId="0" fontId="0" fillId="0" borderId="0" xfId="0" applyFill="1" applyAlignment="1"/>
    <xf numFmtId="49" fontId="0" fillId="0" borderId="0" xfId="0" applyNumberFormat="1" applyAlignment="1"/>
    <xf numFmtId="0" fontId="24" fillId="2" borderId="1" xfId="16" applyAlignment="1" applyProtection="1">
      <alignment wrapText="1"/>
      <protection locked="0"/>
    </xf>
    <xf numFmtId="0" fontId="9" fillId="2" borderId="1" xfId="16" applyFont="1" applyAlignment="1" applyProtection="1">
      <alignment wrapText="1"/>
    </xf>
    <xf numFmtId="0" fontId="24" fillId="2" borderId="1" xfId="16" applyAlignment="1" applyProtection="1">
      <alignment wrapText="1"/>
    </xf>
    <xf numFmtId="0" fontId="24" fillId="2" borderId="1" xfId="16" applyProtection="1">
      <protection locked="0"/>
    </xf>
    <xf numFmtId="0" fontId="9" fillId="2" borderId="1" xfId="16" applyFont="1" applyFill="1" applyBorder="1" applyAlignment="1" applyProtection="1">
      <protection locked="0"/>
    </xf>
    <xf numFmtId="0" fontId="24" fillId="2" borderId="1" xfId="16" applyAlignment="1" applyProtection="1">
      <protection locked="0"/>
    </xf>
    <xf numFmtId="0" fontId="0" fillId="0" borderId="1" xfId="0" applyBorder="1" applyAlignment="1"/>
    <xf numFmtId="0" fontId="15" fillId="3" borderId="2" xfId="17" applyFont="1" applyFill="1" applyBorder="1" applyAlignment="1" applyProtection="1">
      <alignment wrapText="1"/>
    </xf>
    <xf numFmtId="0" fontId="9" fillId="0" borderId="1" xfId="5" applyFill="1" applyAlignment="1" applyProtection="1">
      <alignment wrapText="1"/>
    </xf>
    <xf numFmtId="0" fontId="27" fillId="0" borderId="0" xfId="0" applyFont="1" applyFill="1" applyProtection="1"/>
    <xf numFmtId="0" fontId="12" fillId="7" borderId="16" xfId="5" applyFont="1" applyFill="1" applyBorder="1" applyAlignment="1" applyProtection="1">
      <alignment wrapText="1"/>
      <protection locked="0"/>
    </xf>
    <xf numFmtId="0" fontId="12" fillId="7" borderId="1" xfId="16" applyFont="1" applyFill="1" applyBorder="1" applyAlignment="1" applyProtection="1">
      <alignment wrapText="1"/>
      <protection locked="0"/>
    </xf>
    <xf numFmtId="0" fontId="12" fillId="7" borderId="17" xfId="16" applyFont="1" applyFill="1" applyBorder="1" applyAlignment="1" applyProtection="1">
      <alignment wrapText="1"/>
      <protection locked="0"/>
    </xf>
    <xf numFmtId="0" fontId="9" fillId="2" borderId="1" xfId="16" applyFont="1" applyBorder="1" applyAlignment="1" applyProtection="1">
      <alignment wrapText="1"/>
    </xf>
    <xf numFmtId="0" fontId="9" fillId="0" borderId="1" xfId="16" applyFont="1" applyFill="1" applyAlignment="1" applyProtection="1">
      <alignment wrapText="1"/>
      <protection locked="0"/>
    </xf>
    <xf numFmtId="0" fontId="9" fillId="2" borderId="1" xfId="0" applyFont="1" applyFill="1" applyBorder="1" applyAlignment="1">
      <alignment horizontal="left"/>
    </xf>
    <xf numFmtId="0" fontId="0" fillId="0" borderId="1" xfId="0" applyBorder="1" applyAlignment="1">
      <alignment wrapText="1"/>
    </xf>
    <xf numFmtId="0" fontId="15" fillId="2" borderId="1" xfId="5" applyFont="1" applyAlignment="1" applyProtection="1">
      <alignment wrapText="1"/>
    </xf>
    <xf numFmtId="0" fontId="15" fillId="2" borderId="1" xfId="16" applyFont="1" applyAlignment="1" applyProtection="1">
      <alignment wrapText="1"/>
    </xf>
    <xf numFmtId="0" fontId="10" fillId="2" borderId="3" xfId="9" applyFont="1" applyBorder="1" applyAlignment="1">
      <alignment vertical="top" wrapText="1"/>
    </xf>
    <xf numFmtId="0" fontId="16" fillId="8" borderId="20" xfId="0" applyFont="1" applyFill="1" applyBorder="1" applyAlignment="1">
      <alignment horizontal="left" wrapText="1"/>
    </xf>
    <xf numFmtId="0" fontId="0" fillId="0" borderId="1" xfId="0" applyFill="1" applyBorder="1" applyAlignment="1"/>
    <xf numFmtId="49" fontId="0" fillId="0" borderId="1" xfId="0" applyNumberFormat="1" applyFill="1" applyBorder="1" applyAlignment="1"/>
    <xf numFmtId="0" fontId="9" fillId="0" borderId="1" xfId="0" applyFont="1" applyBorder="1" applyAlignment="1"/>
    <xf numFmtId="0" fontId="9" fillId="0" borderId="1" xfId="0" applyFont="1" applyFill="1" applyBorder="1" applyAlignment="1">
      <alignment horizontal="left"/>
    </xf>
    <xf numFmtId="0" fontId="9" fillId="8" borderId="1" xfId="0" applyFont="1" applyFill="1" applyBorder="1" applyAlignment="1">
      <alignment horizontal="left"/>
    </xf>
    <xf numFmtId="49" fontId="9" fillId="8" borderId="1" xfId="0" applyNumberFormat="1" applyFont="1" applyFill="1" applyBorder="1" applyAlignment="1">
      <alignment horizontal="left"/>
    </xf>
    <xf numFmtId="49" fontId="16" fillId="6" borderId="22" xfId="0" applyNumberFormat="1" applyFont="1" applyFill="1" applyBorder="1" applyAlignment="1">
      <alignment horizontal="left" wrapText="1"/>
    </xf>
    <xf numFmtId="0" fontId="16" fillId="9" borderId="20" xfId="0" applyFont="1" applyFill="1" applyBorder="1" applyAlignment="1">
      <alignment horizontal="left" wrapText="1"/>
    </xf>
    <xf numFmtId="49" fontId="9" fillId="0" borderId="1" xfId="0" applyNumberFormat="1" applyFont="1" applyFill="1" applyBorder="1" applyAlignment="1">
      <alignment horizontal="left"/>
    </xf>
    <xf numFmtId="0" fontId="9" fillId="9" borderId="1" xfId="0" applyFont="1" applyFill="1" applyBorder="1" applyAlignment="1">
      <alignment horizontal="left"/>
    </xf>
    <xf numFmtId="0" fontId="9" fillId="6" borderId="1" xfId="0" applyFont="1" applyFill="1" applyBorder="1" applyAlignment="1">
      <alignment horizontal="left"/>
    </xf>
    <xf numFmtId="0" fontId="16" fillId="11" borderId="20" xfId="0" applyFont="1" applyFill="1" applyBorder="1" applyAlignment="1">
      <alignment horizontal="left" wrapText="1"/>
    </xf>
    <xf numFmtId="0" fontId="9" fillId="11" borderId="1" xfId="0" applyFont="1" applyFill="1" applyBorder="1" applyAlignment="1">
      <alignment horizontal="left"/>
    </xf>
    <xf numFmtId="0" fontId="16" fillId="8" borderId="21" xfId="0" applyFont="1" applyFill="1" applyBorder="1" applyAlignment="1">
      <alignment horizontal="left" wrapText="1"/>
    </xf>
    <xf numFmtId="0" fontId="16" fillId="8" borderId="1" xfId="0" applyFont="1" applyFill="1" applyBorder="1" applyAlignment="1">
      <alignment horizontal="left" wrapText="1"/>
    </xf>
    <xf numFmtId="49" fontId="16" fillId="8" borderId="1" xfId="0" applyNumberFormat="1" applyFont="1" applyFill="1" applyBorder="1" applyAlignment="1">
      <alignment horizontal="left" wrapText="1"/>
    </xf>
    <xf numFmtId="49" fontId="12" fillId="0" borderId="1" xfId="0" applyNumberFormat="1" applyFont="1" applyFill="1" applyBorder="1" applyAlignment="1">
      <alignment horizontal="left"/>
    </xf>
    <xf numFmtId="0" fontId="12" fillId="9" borderId="1" xfId="0" applyFont="1" applyFill="1" applyBorder="1" applyAlignment="1">
      <alignment horizontal="left"/>
    </xf>
    <xf numFmtId="0" fontId="12" fillId="8" borderId="1" xfId="0" applyFont="1" applyFill="1" applyBorder="1" applyAlignment="1">
      <alignment horizontal="left"/>
    </xf>
    <xf numFmtId="0" fontId="12" fillId="0" borderId="1" xfId="0" applyFont="1" applyFill="1" applyBorder="1" applyAlignment="1">
      <alignment horizontal="left"/>
    </xf>
    <xf numFmtId="49" fontId="12" fillId="8" borderId="1" xfId="0" applyNumberFormat="1" applyFont="1" applyFill="1" applyBorder="1" applyAlignment="1">
      <alignment horizontal="left"/>
    </xf>
    <xf numFmtId="0" fontId="12" fillId="11" borderId="1" xfId="0" applyFont="1" applyFill="1" applyBorder="1" applyAlignment="1">
      <alignment horizontal="left"/>
    </xf>
    <xf numFmtId="0" fontId="12" fillId="0" borderId="1" xfId="0" applyFont="1" applyBorder="1" applyAlignment="1"/>
    <xf numFmtId="0" fontId="15" fillId="3" borderId="23" xfId="17" applyFont="1" applyFill="1" applyBorder="1" applyAlignment="1" applyProtection="1">
      <alignment wrapText="1"/>
      <protection locked="0"/>
    </xf>
    <xf numFmtId="0" fontId="15" fillId="3" borderId="24" xfId="17" applyFont="1" applyFill="1" applyBorder="1" applyAlignment="1" applyProtection="1">
      <alignment wrapText="1"/>
      <protection locked="0"/>
    </xf>
    <xf numFmtId="0" fontId="15" fillId="3" borderId="25" xfId="17" applyFont="1" applyFill="1" applyBorder="1" applyAlignment="1" applyProtection="1">
      <alignment wrapText="1"/>
      <protection locked="0"/>
    </xf>
    <xf numFmtId="0" fontId="12" fillId="7" borderId="23" xfId="5" applyFont="1" applyFill="1" applyBorder="1" applyAlignment="1" applyProtection="1">
      <alignment wrapText="1"/>
      <protection locked="0"/>
    </xf>
    <xf numFmtId="0" fontId="12" fillId="7" borderId="24" xfId="16" applyFont="1" applyFill="1" applyBorder="1" applyAlignment="1" applyProtection="1">
      <alignment wrapText="1"/>
      <protection locked="0"/>
    </xf>
    <xf numFmtId="0" fontId="12" fillId="7" borderId="25" xfId="16" applyFont="1" applyFill="1" applyBorder="1" applyAlignment="1" applyProtection="1">
      <alignment wrapText="1"/>
      <protection locked="0"/>
    </xf>
    <xf numFmtId="0" fontId="12" fillId="7" borderId="18" xfId="5" applyFont="1" applyFill="1" applyBorder="1" applyAlignment="1" applyProtection="1">
      <alignment wrapText="1"/>
      <protection locked="0"/>
    </xf>
    <xf numFmtId="0" fontId="12" fillId="7" borderId="15" xfId="16" applyFont="1" applyFill="1" applyBorder="1" applyAlignment="1" applyProtection="1">
      <alignment wrapText="1"/>
      <protection locked="0"/>
    </xf>
    <xf numFmtId="0" fontId="12" fillId="7" borderId="19" xfId="16" applyFont="1" applyFill="1" applyBorder="1" applyAlignment="1" applyProtection="1">
      <alignment wrapText="1"/>
      <protection locked="0"/>
    </xf>
    <xf numFmtId="49" fontId="9" fillId="6" borderId="1" xfId="0" applyNumberFormat="1" applyFont="1" applyFill="1" applyBorder="1" applyAlignment="1">
      <alignment horizontal="left"/>
    </xf>
    <xf numFmtId="49" fontId="9" fillId="6" borderId="1" xfId="0" applyNumberFormat="1" applyFont="1" applyFill="1" applyBorder="1" applyAlignment="1">
      <alignment horizontal="left" vertical="top" wrapText="1"/>
    </xf>
    <xf numFmtId="0" fontId="9" fillId="8" borderId="1" xfId="0" applyFont="1" applyFill="1" applyBorder="1" applyAlignment="1">
      <alignment horizontal="left" vertical="top" wrapText="1"/>
    </xf>
    <xf numFmtId="49" fontId="9" fillId="8" borderId="1" xfId="0" applyNumberFormat="1" applyFont="1" applyFill="1" applyBorder="1" applyAlignment="1">
      <alignment horizontal="left" vertical="top" wrapText="1"/>
    </xf>
    <xf numFmtId="0" fontId="9" fillId="9" borderId="1" xfId="0" applyFont="1" applyFill="1" applyBorder="1" applyAlignment="1">
      <alignment horizontal="left" vertical="top" wrapText="1"/>
    </xf>
    <xf numFmtId="0" fontId="9" fillId="11"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16" fillId="4" borderId="7" xfId="9" applyFont="1" applyFill="1" applyBorder="1" applyAlignment="1">
      <alignment wrapText="1"/>
    </xf>
    <xf numFmtId="0" fontId="16" fillId="6" borderId="21" xfId="0" applyFont="1" applyFill="1" applyBorder="1" applyAlignment="1">
      <alignment horizontal="left" wrapText="1"/>
    </xf>
    <xf numFmtId="0" fontId="0" fillId="0" borderId="1" xfId="0" applyFill="1" applyBorder="1" applyAlignment="1">
      <alignment wrapText="1"/>
    </xf>
    <xf numFmtId="0" fontId="12" fillId="6" borderId="1" xfId="0" applyFont="1" applyFill="1" applyBorder="1" applyAlignment="1">
      <alignment horizontal="left" wrapText="1"/>
    </xf>
    <xf numFmtId="0" fontId="9" fillId="6" borderId="1" xfId="0" applyFont="1" applyFill="1" applyBorder="1" applyAlignment="1">
      <alignment horizontal="left" wrapText="1"/>
    </xf>
    <xf numFmtId="0" fontId="0" fillId="0" borderId="0" xfId="0" applyAlignment="1">
      <alignment wrapText="1"/>
    </xf>
    <xf numFmtId="0" fontId="10" fillId="2" borderId="1" xfId="0" applyFont="1" applyFill="1" applyBorder="1" applyAlignment="1">
      <alignment horizontal="left"/>
    </xf>
    <xf numFmtId="0" fontId="0" fillId="2" borderId="0" xfId="0" applyFill="1" applyAlignment="1">
      <alignment horizontal="left"/>
    </xf>
    <xf numFmtId="0" fontId="0" fillId="2" borderId="0" xfId="0" applyFill="1"/>
    <xf numFmtId="42" fontId="18" fillId="0" borderId="1" xfId="8" applyNumberFormat="1" applyFont="1" applyFill="1" applyBorder="1" applyProtection="1">
      <protection locked="0"/>
    </xf>
    <xf numFmtId="49" fontId="9" fillId="0" borderId="0" xfId="0" applyNumberFormat="1" applyFont="1" applyFill="1" applyAlignment="1">
      <alignment horizontal="left"/>
    </xf>
    <xf numFmtId="0" fontId="9" fillId="9" borderId="0" xfId="0" applyFont="1" applyFill="1" applyAlignment="1">
      <alignment horizontal="left"/>
    </xf>
    <xf numFmtId="0" fontId="9" fillId="0" borderId="0" xfId="0" applyFont="1" applyFill="1" applyAlignment="1">
      <alignment horizontal="left"/>
    </xf>
    <xf numFmtId="0" fontId="9" fillId="8" borderId="0" xfId="0" applyFont="1" applyFill="1" applyAlignment="1">
      <alignment horizontal="left"/>
    </xf>
    <xf numFmtId="49" fontId="9" fillId="8" borderId="0" xfId="0" applyNumberFormat="1" applyFont="1" applyFill="1" applyAlignment="1">
      <alignment horizontal="left"/>
    </xf>
    <xf numFmtId="0" fontId="9" fillId="11" borderId="0" xfId="0" applyFont="1" applyFill="1" applyAlignment="1">
      <alignment horizontal="left"/>
    </xf>
    <xf numFmtId="0" fontId="9" fillId="6" borderId="0" xfId="0" applyFont="1" applyFill="1" applyAlignment="1">
      <alignment horizontal="left" wrapText="1"/>
    </xf>
    <xf numFmtId="0" fontId="9" fillId="3" borderId="1" xfId="0" applyFont="1" applyFill="1" applyBorder="1" applyAlignment="1">
      <alignment horizontal="left"/>
    </xf>
    <xf numFmtId="0" fontId="9" fillId="3" borderId="0" xfId="0" applyFont="1" applyFill="1" applyAlignment="1">
      <alignment horizontal="left"/>
    </xf>
    <xf numFmtId="0" fontId="0" fillId="3" borderId="0" xfId="0" applyFill="1"/>
    <xf numFmtId="165" fontId="9" fillId="8" borderId="0" xfId="0" applyNumberFormat="1" applyFont="1" applyFill="1" applyAlignment="1">
      <alignment horizontal="left"/>
    </xf>
    <xf numFmtId="165" fontId="12" fillId="8" borderId="1" xfId="0" applyNumberFormat="1" applyFont="1" applyFill="1" applyBorder="1" applyAlignment="1">
      <alignment horizontal="left"/>
    </xf>
    <xf numFmtId="165" fontId="9" fillId="8" borderId="1" xfId="0" applyNumberFormat="1" applyFont="1" applyFill="1" applyBorder="1" applyAlignment="1">
      <alignment horizontal="left"/>
    </xf>
    <xf numFmtId="165" fontId="0" fillId="0" borderId="0" xfId="0" applyNumberFormat="1"/>
    <xf numFmtId="165" fontId="32" fillId="0" borderId="0" xfId="0" applyNumberFormat="1" applyFont="1" applyAlignment="1">
      <alignment horizontal="left" vertical="top" wrapText="1"/>
    </xf>
    <xf numFmtId="0" fontId="9" fillId="3" borderId="1" xfId="2" applyFont="1" applyFill="1" applyAlignment="1">
      <alignment horizontal="left"/>
    </xf>
    <xf numFmtId="0" fontId="9" fillId="3" borderId="0" xfId="3" applyFont="1" applyFill="1" applyAlignment="1" applyProtection="1">
      <alignment horizontal="left"/>
    </xf>
    <xf numFmtId="8" fontId="9" fillId="6" borderId="0" xfId="0" applyNumberFormat="1" applyFont="1" applyFill="1" applyAlignment="1">
      <alignment horizontal="left" wrapText="1"/>
    </xf>
    <xf numFmtId="0" fontId="12" fillId="12" borderId="1" xfId="0" applyFont="1" applyFill="1" applyBorder="1" applyAlignment="1">
      <alignment horizontal="left"/>
    </xf>
    <xf numFmtId="49" fontId="9" fillId="12" borderId="0" xfId="0" applyNumberFormat="1" applyFont="1" applyFill="1" applyAlignment="1">
      <alignment horizontal="left"/>
    </xf>
    <xf numFmtId="165" fontId="9" fillId="12" borderId="0" xfId="0" applyNumberFormat="1" applyFont="1" applyFill="1" applyAlignment="1">
      <alignment horizontal="left"/>
    </xf>
    <xf numFmtId="0" fontId="9" fillId="13" borderId="0" xfId="0" applyFont="1" applyFill="1" applyAlignment="1">
      <alignment horizontal="left"/>
    </xf>
    <xf numFmtId="0" fontId="33" fillId="8" borderId="0" xfId="0" applyFont="1" applyFill="1" applyAlignment="1">
      <alignment horizontal="left"/>
    </xf>
    <xf numFmtId="0" fontId="33" fillId="8" borderId="1" xfId="0" applyFont="1" applyFill="1" applyBorder="1" applyAlignment="1">
      <alignment horizontal="left"/>
    </xf>
    <xf numFmtId="0" fontId="9" fillId="3" borderId="0" xfId="0" applyFont="1" applyFill="1"/>
    <xf numFmtId="0" fontId="15" fillId="0" borderId="1" xfId="16" applyFont="1" applyFill="1" applyAlignment="1" applyProtection="1">
      <alignment wrapText="1"/>
    </xf>
    <xf numFmtId="4" fontId="9" fillId="8" borderId="1" xfId="0" applyNumberFormat="1" applyFont="1" applyFill="1" applyBorder="1" applyAlignment="1">
      <alignment horizontal="left"/>
    </xf>
    <xf numFmtId="166" fontId="9" fillId="9" borderId="1" xfId="0" applyNumberFormat="1" applyFont="1" applyFill="1" applyBorder="1" applyAlignment="1">
      <alignment horizontal="left"/>
    </xf>
    <xf numFmtId="49" fontId="9" fillId="12" borderId="1" xfId="0" applyNumberFormat="1" applyFont="1" applyFill="1" applyBorder="1" applyAlignment="1">
      <alignment horizontal="left"/>
    </xf>
    <xf numFmtId="4" fontId="9" fillId="13" borderId="1" xfId="0" applyNumberFormat="1" applyFont="1" applyFill="1" applyBorder="1" applyAlignment="1">
      <alignment horizontal="left"/>
    </xf>
    <xf numFmtId="0" fontId="33" fillId="14" borderId="0" xfId="0" applyFont="1" applyFill="1" applyAlignment="1">
      <alignment horizontal="left"/>
    </xf>
    <xf numFmtId="0" fontId="9" fillId="8" borderId="1" xfId="11" applyFont="1" applyFill="1" applyBorder="1" applyAlignment="1" applyProtection="1">
      <alignment horizontal="left"/>
    </xf>
    <xf numFmtId="0" fontId="9" fillId="3" borderId="1" xfId="0" applyFont="1" applyFill="1" applyBorder="1"/>
    <xf numFmtId="49" fontId="0" fillId="0" borderId="0" xfId="0" applyNumberFormat="1" applyFont="1" applyFill="1" applyAlignment="1">
      <alignment horizontal="left"/>
    </xf>
    <xf numFmtId="0" fontId="0" fillId="9" borderId="0" xfId="0" applyFont="1" applyFill="1" applyAlignment="1">
      <alignment horizontal="left"/>
    </xf>
    <xf numFmtId="0" fontId="0" fillId="3" borderId="0" xfId="0" applyFont="1" applyFill="1" applyAlignment="1">
      <alignment horizontal="left"/>
    </xf>
    <xf numFmtId="0" fontId="0" fillId="0" borderId="0" xfId="0" applyFont="1" applyFill="1" applyAlignment="1">
      <alignment horizontal="left"/>
    </xf>
    <xf numFmtId="0" fontId="0" fillId="8" borderId="0" xfId="0" applyFont="1" applyFill="1" applyAlignment="1">
      <alignment horizontal="left"/>
    </xf>
    <xf numFmtId="49" fontId="0" fillId="8" borderId="0" xfId="0" applyNumberFormat="1" applyFont="1" applyFill="1" applyAlignment="1">
      <alignment horizontal="left"/>
    </xf>
    <xf numFmtId="0" fontId="0" fillId="11" borderId="0" xfId="0" applyFont="1" applyFill="1" applyAlignment="1">
      <alignment horizontal="left"/>
    </xf>
    <xf numFmtId="0" fontId="0" fillId="6" borderId="0" xfId="0" applyFont="1" applyFill="1" applyAlignment="1">
      <alignment horizontal="left" wrapText="1"/>
    </xf>
    <xf numFmtId="167" fontId="18" fillId="3" borderId="2" xfId="8" applyNumberFormat="1" applyFont="1" applyFill="1" applyBorder="1" applyProtection="1"/>
    <xf numFmtId="0" fontId="11" fillId="0" borderId="9" xfId="0" applyFont="1" applyBorder="1" applyAlignment="1">
      <alignment wrapText="1"/>
    </xf>
    <xf numFmtId="0" fontId="11" fillId="0" borderId="1" xfId="0" applyFont="1" applyBorder="1" applyAlignment="1">
      <alignment wrapText="1"/>
    </xf>
    <xf numFmtId="0" fontId="11" fillId="0" borderId="10" xfId="0" applyFont="1" applyBorder="1" applyAlignment="1">
      <alignment wrapText="1"/>
    </xf>
    <xf numFmtId="0" fontId="0" fillId="0" borderId="9" xfId="0" applyBorder="1" applyAlignment="1">
      <alignment wrapText="1"/>
    </xf>
    <xf numFmtId="0" fontId="0" fillId="0" borderId="1" xfId="0" applyBorder="1" applyAlignment="1">
      <alignment wrapText="1"/>
    </xf>
    <xf numFmtId="0" fontId="0" fillId="0" borderId="10" xfId="0" applyBorder="1" applyAlignment="1">
      <alignment wrapText="1"/>
    </xf>
    <xf numFmtId="0" fontId="0" fillId="0" borderId="9" xfId="0"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11" xfId="0" applyBorder="1" applyAlignment="1">
      <alignment vertical="center" wrapText="1"/>
    </xf>
    <xf numFmtId="0" fontId="0" fillId="0" borderId="2" xfId="0" applyBorder="1" applyAlignment="1">
      <alignment vertical="center" wrapText="1"/>
    </xf>
    <xf numFmtId="0" fontId="0" fillId="0" borderId="12" xfId="0" applyBorder="1" applyAlignment="1">
      <alignment vertical="center" wrapText="1"/>
    </xf>
    <xf numFmtId="0" fontId="17" fillId="4" borderId="5" xfId="0" applyFont="1" applyFill="1" applyBorder="1"/>
    <xf numFmtId="0" fontId="17" fillId="4" borderId="6" xfId="0" applyFont="1" applyFill="1" applyBorder="1"/>
    <xf numFmtId="0" fontId="17" fillId="4" borderId="7" xfId="0" applyFont="1" applyFill="1" applyBorder="1"/>
    <xf numFmtId="0" fontId="11" fillId="0" borderId="3" xfId="0" applyFont="1" applyBorder="1" applyAlignment="1">
      <alignment wrapText="1"/>
    </xf>
    <xf numFmtId="0" fontId="11" fillId="0" borderId="13" xfId="0" applyFont="1" applyBorder="1" applyAlignment="1">
      <alignment wrapText="1"/>
    </xf>
    <xf numFmtId="0" fontId="10" fillId="2" borderId="3" xfId="9" applyFont="1" applyBorder="1" applyAlignment="1">
      <alignment vertical="top" wrapText="1"/>
    </xf>
    <xf numFmtId="0" fontId="10" fillId="2" borderId="9" xfId="9" applyFont="1" applyBorder="1" applyAlignment="1">
      <alignment vertical="top" wrapText="1"/>
    </xf>
    <xf numFmtId="0" fontId="10" fillId="2" borderId="11" xfId="9" applyFont="1" applyBorder="1" applyAlignment="1">
      <alignment vertical="top" wrapText="1"/>
    </xf>
    <xf numFmtId="0" fontId="15" fillId="9" borderId="6" xfId="9" applyFont="1" applyFill="1" applyBorder="1" applyAlignment="1">
      <alignment wrapText="1"/>
    </xf>
    <xf numFmtId="0" fontId="13" fillId="4" borderId="5" xfId="9" applyFont="1" applyFill="1" applyBorder="1"/>
    <xf numFmtId="0" fontId="13" fillId="4" borderId="6" xfId="9" applyFont="1" applyFill="1" applyBorder="1"/>
    <xf numFmtId="0" fontId="9" fillId="2" borderId="11" xfId="9" applyFont="1" applyBorder="1" applyAlignment="1">
      <alignment horizontal="left" vertical="center" wrapText="1"/>
    </xf>
    <xf numFmtId="0" fontId="9" fillId="2" borderId="2" xfId="9" applyFont="1" applyBorder="1" applyAlignment="1">
      <alignment horizontal="left" vertical="center" wrapText="1"/>
    </xf>
    <xf numFmtId="0" fontId="15" fillId="3" borderId="5" xfId="9" applyFont="1" applyFill="1" applyBorder="1" applyAlignment="1">
      <alignment horizontal="left" vertical="center" wrapText="1"/>
    </xf>
    <xf numFmtId="0" fontId="15" fillId="2" borderId="6" xfId="9" applyFont="1" applyBorder="1" applyAlignment="1">
      <alignment horizontal="left" vertical="center" wrapText="1"/>
    </xf>
    <xf numFmtId="0" fontId="9" fillId="11" borderId="6" xfId="0" applyFont="1" applyFill="1" applyBorder="1" applyAlignment="1">
      <alignment horizontal="left" vertical="top" wrapText="1"/>
    </xf>
    <xf numFmtId="0" fontId="10" fillId="0" borderId="23" xfId="0" applyFont="1" applyFill="1" applyBorder="1" applyAlignment="1">
      <alignment horizontal="center"/>
    </xf>
    <xf numFmtId="0" fontId="10" fillId="0" borderId="24" xfId="0" applyFont="1" applyFill="1" applyBorder="1" applyAlignment="1">
      <alignment horizontal="center"/>
    </xf>
    <xf numFmtId="0" fontId="10" fillId="0" borderId="25" xfId="0" applyFont="1" applyFill="1" applyBorder="1" applyAlignment="1">
      <alignment horizontal="center"/>
    </xf>
    <xf numFmtId="0" fontId="9" fillId="0" borderId="1" xfId="0" applyFont="1" applyFill="1" applyBorder="1" applyAlignment="1"/>
    <xf numFmtId="49" fontId="30" fillId="3" borderId="1" xfId="0" applyNumberFormat="1" applyFont="1" applyFill="1" applyBorder="1" applyAlignment="1">
      <alignment horizontal="center" vertical="center" wrapText="1"/>
    </xf>
    <xf numFmtId="49" fontId="31" fillId="9" borderId="1" xfId="0" applyNumberFormat="1" applyFont="1" applyFill="1" applyBorder="1" applyAlignment="1">
      <alignment horizontal="center" vertical="center" wrapText="1"/>
    </xf>
    <xf numFmtId="49" fontId="30" fillId="10" borderId="1" xfId="0" applyNumberFormat="1" applyFont="1" applyFill="1" applyBorder="1" applyAlignment="1">
      <alignment horizontal="center" vertical="center" wrapText="1"/>
    </xf>
    <xf numFmtId="0" fontId="21" fillId="5" borderId="1" xfId="8" applyFont="1" applyFill="1" applyAlignment="1" applyProtection="1">
      <alignment horizontal="left"/>
    </xf>
    <xf numFmtId="9" fontId="18" fillId="7" borderId="2" xfId="8" applyNumberFormat="1" applyFont="1" applyFill="1" applyBorder="1" applyAlignment="1" applyProtection="1">
      <alignment wrapText="1"/>
      <protection locked="0"/>
    </xf>
    <xf numFmtId="9" fontId="18" fillId="7" borderId="2" xfId="8" applyNumberFormat="1" applyFont="1" applyFill="1" applyBorder="1" applyProtection="1">
      <protection locked="0"/>
    </xf>
    <xf numFmtId="9" fontId="18" fillId="7" borderId="12" xfId="8" applyNumberFormat="1" applyFont="1" applyFill="1" applyBorder="1" applyProtection="1">
      <protection locked="0"/>
    </xf>
    <xf numFmtId="0" fontId="21" fillId="5" borderId="1" xfId="8" applyFont="1" applyFill="1" applyAlignment="1" applyProtection="1">
      <alignment wrapText="1"/>
    </xf>
    <xf numFmtId="0" fontId="20" fillId="5" borderId="9" xfId="8" applyFont="1" applyFill="1" applyBorder="1" applyAlignment="1" applyProtection="1">
      <alignment horizontal="center"/>
    </xf>
    <xf numFmtId="0" fontId="20" fillId="5" borderId="1" xfId="8" applyFont="1" applyFill="1" applyAlignment="1" applyProtection="1">
      <alignment horizontal="center"/>
    </xf>
    <xf numFmtId="10" fontId="18" fillId="6" borderId="12" xfId="8" applyNumberFormat="1" applyFont="1" applyFill="1" applyBorder="1" applyProtection="1"/>
  </cellXfs>
  <cellStyles count="18">
    <cellStyle name="Hyperlink" xfId="3" builtinId="8"/>
    <cellStyle name="Hyperlink 2" xfId="11"/>
    <cellStyle name="Normal" xfId="0" builtinId="0"/>
    <cellStyle name="Normal 2" xfId="1"/>
    <cellStyle name="Normal 2 2" xfId="9"/>
    <cellStyle name="Normal 2 3" xfId="17"/>
    <cellStyle name="Normal 3" xfId="2"/>
    <cellStyle name="Normal 3 2" xfId="4"/>
    <cellStyle name="Normal 3 2 2" xfId="12"/>
    <cellStyle name="Normal 3 3" xfId="6"/>
    <cellStyle name="Normal 3 3 2" xfId="7"/>
    <cellStyle name="Normal 3 3 2 2" xfId="14"/>
    <cellStyle name="Normal 3 3 3" xfId="8"/>
    <cellStyle name="Normal 3 3 3 2" xfId="15"/>
    <cellStyle name="Normal 3 3 4" xfId="13"/>
    <cellStyle name="Normal 3 4" xfId="10"/>
    <cellStyle name="Normal 4" xfId="5"/>
    <cellStyle name="Normal 5" xfId="16"/>
  </cellStyles>
  <dxfs count="69">
    <dxf>
      <font>
        <strike val="0"/>
        <outline val="0"/>
        <shadow val="0"/>
        <u val="none"/>
        <vertAlign val="baseline"/>
        <color auto="1"/>
      </font>
      <protection locked="0" hidden="0"/>
    </dxf>
    <dxf>
      <font>
        <strike val="0"/>
        <outline val="0"/>
        <shadow val="0"/>
        <u val="none"/>
        <vertAlign val="baseline"/>
        <color auto="1"/>
      </font>
      <fill>
        <patternFill patternType="solid">
          <fgColor indexed="64"/>
          <bgColor rgb="FFFFFF00"/>
        </patternFill>
      </fill>
      <alignment horizontal="right" vertical="bottom" textRotation="0" wrapText="0" indent="0" justifyLastLine="0" shrinkToFit="0" readingOrder="0"/>
      <protection locked="0" hidden="0"/>
    </dxf>
    <dxf>
      <border outline="0">
        <left style="thin">
          <color auto="1"/>
        </left>
        <right style="thin">
          <color auto="1"/>
        </right>
      </border>
    </dxf>
    <dxf>
      <font>
        <strike val="0"/>
        <outline val="0"/>
        <shadow val="0"/>
        <u val="none"/>
        <vertAlign val="baseline"/>
        <color auto="1"/>
      </font>
      <protection locked="0" hidden="0"/>
    </dxf>
    <dxf>
      <font>
        <strike val="0"/>
        <outline val="0"/>
        <shadow val="0"/>
        <u val="none"/>
        <vertAlign val="baseline"/>
        <color auto="1"/>
      </font>
      <protection locked="1" hidden="0"/>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7" tint="0.399975585192419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rgb="FFD9D9D9"/>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theme="0" tint="-0.1499984740745262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left" vertical="bottom" textRotation="0" wrapText="0" indent="0" justifyLastLine="0" shrinkToFit="0" readingOrder="0"/>
    </dxf>
    <dxf>
      <border outline="0">
        <left style="thin">
          <color theme="0" tint="-0.14996795556505021"/>
        </left>
        <right style="thin">
          <color theme="0" tint="-0.14996795556505021"/>
        </right>
        <top style="medium">
          <color indexed="64"/>
        </top>
      </border>
    </dxf>
    <dxf>
      <font>
        <b val="0"/>
        <strike val="0"/>
        <outline val="0"/>
        <shadow val="0"/>
        <u val="none"/>
        <vertAlign val="baseline"/>
        <sz val="10"/>
        <color auto="1"/>
        <name val="Arial"/>
        <scheme val="none"/>
      </font>
      <alignment vertical="bottom" textRotation="0" wrapText="0" indent="0" justifyLastLine="0" shrinkToFit="0" readingOrder="0"/>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lor rgb="FF9C0006"/>
      </font>
      <fill>
        <patternFill>
          <bgColor rgb="FFFFC7CE"/>
        </patternFill>
      </fill>
    </dxf>
  </dxfs>
  <tableStyles count="1" defaultTableStyle="TableStyleMedium9" defaultPivotStyle="PivotStyleMedium4">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85725" y="1457325"/>
    <xdr:ext cx="838200" cy="295275"/>
    <xdr:pic>
      <xdr:nvPicPr>
        <xdr:cNvPr id="2" name="image00.png"/>
        <xdr:cNvPicPr preferRelativeResize="0"/>
      </xdr:nvPicPr>
      <xdr:blipFill>
        <a:blip xmlns:r="http://schemas.openxmlformats.org/officeDocument/2006/relationships" r:embed="rId1" cstate="print"/>
        <a:stretch>
          <a:fillRect/>
        </a:stretch>
      </xdr:blipFill>
      <xdr:spPr>
        <a:xfrm>
          <a:off x="85725" y="1457325"/>
          <a:ext cx="838200" cy="295275"/>
        </a:xfrm>
        <a:prstGeom prst="rect">
          <a:avLst/>
        </a:prstGeom>
        <a:noFill/>
      </xdr:spPr>
    </xdr:pic>
    <xdr:clientData fLocksWithSheet="0"/>
  </xdr:absolute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9525</xdr:rowOff>
    </xdr:from>
    <xdr:to>
      <xdr:col>5</xdr:col>
      <xdr:colOff>952500</xdr:colOff>
      <xdr:row>8</xdr:row>
      <xdr:rowOff>104775</xdr:rowOff>
    </xdr:to>
    <xdr:sp macro="" textlink="">
      <xdr:nvSpPr>
        <xdr:cNvPr id="2" name="TextBox 1"/>
        <xdr:cNvSpPr txBox="1"/>
      </xdr:nvSpPr>
      <xdr:spPr>
        <a:xfrm>
          <a:off x="28575" y="9525"/>
          <a:ext cx="8801100" cy="16002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	       </a:t>
          </a:r>
          <a:r>
            <a:rPr lang="en-GB" sz="1100" b="1" i="0" u="none" strike="noStrike">
              <a:solidFill>
                <a:schemeClr val="dk1"/>
              </a:solidFill>
              <a:effectLst/>
              <a:latin typeface="+mn-lt"/>
              <a:ea typeface="+mn-ea"/>
              <a:cs typeface="+mn-cs"/>
            </a:rPr>
            <a:t>Mandatory</a:t>
          </a:r>
          <a:r>
            <a:rPr lang="en-GB" sz="1100" b="0" i="0" u="none" strike="noStrike">
              <a:solidFill>
                <a:schemeClr val="dk1"/>
              </a:solidFill>
              <a:effectLst/>
              <a:latin typeface="+mn-lt"/>
              <a:ea typeface="+mn-ea"/>
              <a:cs typeface="+mn-cs"/>
            </a:rPr>
            <a:t>	- </a:t>
          </a:r>
          <a:r>
            <a:rPr lang="en-GB" sz="1100" b="0" i="0" u="none" strike="noStrike">
              <a:solidFill>
                <a:sysClr val="windowText" lastClr="000000"/>
              </a:solidFill>
              <a:effectLst/>
              <a:latin typeface="+mn-lt"/>
              <a:ea typeface="+mn-ea"/>
              <a:cs typeface="+mn-cs"/>
            </a:rPr>
            <a:t>complete cells highlighted in Yellow in </a:t>
          </a:r>
          <a:r>
            <a:rPr lang="en-GB" sz="1100" b="1" i="0" u="none" strike="noStrike">
              <a:solidFill>
                <a:sysClr val="windowText" lastClr="000000"/>
              </a:solidFill>
              <a:effectLst/>
              <a:latin typeface="+mn-lt"/>
              <a:ea typeface="+mn-ea"/>
              <a:cs typeface="+mn-cs"/>
            </a:rPr>
            <a:t>ONE</a:t>
          </a:r>
          <a:r>
            <a:rPr lang="en-GB" sz="1100" b="0" i="0" u="none" strike="noStrike">
              <a:solidFill>
                <a:sysClr val="windowText" lastClr="000000"/>
              </a:solidFill>
              <a:effectLst/>
              <a:latin typeface="+mn-lt"/>
              <a:ea typeface="+mn-ea"/>
              <a:cs typeface="+mn-cs"/>
            </a:rPr>
            <a:t> of Boxes A or B or C.</a:t>
          </a:r>
        </a:p>
        <a:p>
          <a:r>
            <a:rPr lang="en-GB" sz="1100" b="0" i="0" u="none" strike="noStrike">
              <a:solidFill>
                <a:sysClr val="windowText" lastClr="000000"/>
              </a:solidFill>
              <a:effectLst/>
              <a:latin typeface="+mn-lt"/>
              <a:ea typeface="+mn-ea"/>
              <a:cs typeface="+mn-cs"/>
            </a:rPr>
            <a:t>		- if Box A or B is completed, further information can optionally be provided in Box</a:t>
          </a:r>
          <a:r>
            <a:rPr lang="en-GB" sz="1100" b="0" i="0" u="none" strike="noStrike" baseline="0">
              <a:solidFill>
                <a:sysClr val="windowText" lastClr="000000"/>
              </a:solidFill>
              <a:effectLst/>
              <a:latin typeface="+mn-lt"/>
              <a:ea typeface="+mn-ea"/>
              <a:cs typeface="+mn-cs"/>
            </a:rPr>
            <a:t> C</a:t>
          </a:r>
          <a:r>
            <a:rPr lang="en-GB"/>
            <a:t> .</a:t>
          </a:r>
        </a:p>
        <a:p>
          <a:endParaRPr lang="en-GB"/>
        </a:p>
        <a:p>
          <a:r>
            <a:rPr lang="en-GB" sz="1100" b="0" i="0" u="none" strike="noStrike">
              <a:solidFill>
                <a:schemeClr val="dk1"/>
              </a:solidFill>
              <a:effectLst/>
              <a:latin typeface="+mn-lt"/>
              <a:ea typeface="+mn-ea"/>
              <a:cs typeface="+mn-cs"/>
            </a:rPr>
            <a:t>                    		- complete cells highlighted in Yellow in Box D and E </a:t>
          </a:r>
          <a:r>
            <a:rPr lang="en-GB" sz="1100" b="0" i="1" u="none" strike="noStrike">
              <a:solidFill>
                <a:schemeClr val="dk1"/>
              </a:solidFill>
              <a:effectLst/>
              <a:latin typeface="+mn-lt"/>
              <a:ea typeface="+mn-ea"/>
              <a:cs typeface="+mn-cs"/>
            </a:rPr>
            <a:t>(do </a:t>
          </a:r>
          <a:r>
            <a:rPr lang="en-GB" sz="1100" b="1" i="1" u="none" strike="noStrike">
              <a:solidFill>
                <a:schemeClr val="dk1"/>
              </a:solidFill>
              <a:effectLst/>
              <a:latin typeface="+mn-lt"/>
              <a:ea typeface="+mn-ea"/>
              <a:cs typeface="+mn-cs"/>
            </a:rPr>
            <a:t>not </a:t>
          </a:r>
          <a:r>
            <a:rPr lang="en-GB" sz="1100" b="0" i="1" u="none" strike="noStrike">
              <a:solidFill>
                <a:schemeClr val="dk1"/>
              </a:solidFill>
              <a:effectLst/>
              <a:latin typeface="+mn-lt"/>
              <a:ea typeface="+mn-ea"/>
              <a:cs typeface="+mn-cs"/>
            </a:rPr>
            <a:t>add more rows to Box E - if necessary, aggregate</a:t>
          </a:r>
          <a:r>
            <a:rPr lang="en-GB" sz="1100" b="0" i="1" u="none" strike="noStrike" baseline="0">
              <a:solidFill>
                <a:schemeClr val="dk1"/>
              </a:solidFill>
              <a:effectLst/>
              <a:latin typeface="+mn-lt"/>
              <a:ea typeface="+mn-ea"/>
              <a:cs typeface="+mn-cs"/>
            </a:rPr>
            <a:t>  multiple 		  minor expenditure items  and give details in Box 'E Comments')</a:t>
          </a:r>
          <a:r>
            <a:rPr lang="en-GB" sz="1100" b="0" i="0" u="none" strike="noStrike">
              <a:solidFill>
                <a:schemeClr val="dk1"/>
              </a:solidFill>
              <a:effectLst/>
              <a:latin typeface="+mn-lt"/>
              <a:ea typeface="+mn-ea"/>
              <a:cs typeface="+mn-cs"/>
            </a:rPr>
            <a:t>.</a:t>
          </a:r>
          <a:r>
            <a:rPr lang="en-GB"/>
            <a:t>  </a:t>
          </a:r>
        </a:p>
        <a:p>
          <a:r>
            <a:rPr lang="en-GB" sz="1100" b="1" i="0">
              <a:solidFill>
                <a:schemeClr val="dk1"/>
              </a:solidFill>
              <a:effectLst/>
              <a:latin typeface="+mn-lt"/>
              <a:ea typeface="+mn-ea"/>
              <a:cs typeface="+mn-cs"/>
            </a:rPr>
            <a:t>    	</a:t>
          </a:r>
          <a:r>
            <a:rPr lang="en-GB" sz="1100" b="0" i="0" u="none" strike="noStrike">
              <a:solidFill>
                <a:schemeClr val="dk1"/>
              </a:solidFill>
              <a:effectLst/>
              <a:latin typeface="+mn-lt"/>
              <a:ea typeface="+mn-ea"/>
              <a:cs typeface="+mn-cs"/>
            </a:rPr>
            <a:t>	- complete cells highlighted in Yellow in Box F.</a:t>
          </a:r>
          <a:r>
            <a:rPr lang="en-GB"/>
            <a:t> </a:t>
          </a:r>
          <a:r>
            <a:rPr lang="en-GB" sz="1100" b="0" i="0" u="none" strike="noStrike">
              <a:solidFill>
                <a:schemeClr val="dk1"/>
              </a:solidFill>
              <a:effectLst/>
              <a:latin typeface="+mn-lt"/>
              <a:ea typeface="+mn-ea"/>
              <a:cs typeface="+mn-cs"/>
            </a:rPr>
            <a:t> </a:t>
          </a:r>
        </a:p>
        <a:p>
          <a:endParaRPr lang="en-GB" sz="1100" b="0" i="0" u="none" strike="noStrike">
            <a:solidFill>
              <a:schemeClr val="dk1"/>
            </a:solidFill>
            <a:effectLst/>
            <a:latin typeface="+mn-lt"/>
            <a:ea typeface="+mn-ea"/>
            <a:cs typeface="+mn-cs"/>
          </a:endParaRPr>
        </a:p>
        <a:p>
          <a:r>
            <a:rPr lang="en-GB" sz="1100" b="0" i="0" u="none" strike="noStrike">
              <a:solidFill>
                <a:sysClr val="windowText" lastClr="000000"/>
              </a:solidFill>
              <a:effectLst/>
              <a:latin typeface="+mn-lt"/>
              <a:ea typeface="+mn-ea"/>
              <a:cs typeface="+mn-cs"/>
            </a:rPr>
            <a:t>Please refer to full guidance</a:t>
          </a:r>
          <a:r>
            <a:rPr lang="en-GB" sz="1100" b="0" i="0" u="none" strike="noStrike" baseline="0">
              <a:solidFill>
                <a:sysClr val="windowText" lastClr="000000"/>
              </a:solidFill>
              <a:effectLst/>
              <a:latin typeface="+mn-lt"/>
              <a:ea typeface="+mn-ea"/>
              <a:cs typeface="+mn-cs"/>
            </a:rPr>
            <a:t> notes at </a:t>
          </a:r>
          <a:r>
            <a:rPr lang="en-GB" sz="1100" b="1" i="0" u="none" strike="noStrike" baseline="0">
              <a:solidFill>
                <a:sysClr val="windowText" lastClr="000000"/>
              </a:solidFill>
              <a:effectLst/>
              <a:latin typeface="+mn-lt"/>
              <a:ea typeface="+mn-ea"/>
              <a:cs typeface="+mn-cs"/>
            </a:rPr>
            <a:t>www.rcuk.ac.uk/research/openaccess/oareporting/</a:t>
          </a:r>
          <a:r>
            <a:rPr lang="en-GB" sz="1100" b="0" i="0" u="none" strike="noStrike" baseline="0">
              <a:solidFill>
                <a:sysClr val="windowText" lastClr="000000"/>
              </a:solidFill>
              <a:effectLst/>
              <a:latin typeface="+mn-lt"/>
              <a:ea typeface="+mn-ea"/>
              <a:cs typeface="+mn-cs"/>
            </a:rPr>
            <a:t> before  completing this form.</a:t>
          </a:r>
          <a:endParaRPr lang="en-GB" sz="1100" b="0" i="0" u="none" strike="noStrike">
            <a:solidFill>
              <a:sysClr val="windowText" lastClr="000000"/>
            </a:solidFill>
            <a:effectLst/>
            <a:latin typeface="+mn-lt"/>
            <a:ea typeface="+mn-ea"/>
            <a:cs typeface="+mn-cs"/>
          </a:endParaRPr>
        </a:p>
        <a:p>
          <a:endParaRPr lang="en-GB"/>
        </a:p>
      </xdr:txBody>
    </xdr:sp>
    <xdr:clientData/>
  </xdr:twoCellAnchor>
  <xdr:twoCellAnchor>
    <xdr:from>
      <xdr:col>3</xdr:col>
      <xdr:colOff>47625</xdr:colOff>
      <xdr:row>35</xdr:row>
      <xdr:rowOff>0</xdr:rowOff>
    </xdr:from>
    <xdr:to>
      <xdr:col>7</xdr:col>
      <xdr:colOff>1247775</xdr:colOff>
      <xdr:row>50</xdr:row>
      <xdr:rowOff>190500</xdr:rowOff>
    </xdr:to>
    <xdr:sp macro="" textlink="">
      <xdr:nvSpPr>
        <xdr:cNvPr id="3" name="TextBox 2"/>
        <xdr:cNvSpPr txBox="1"/>
      </xdr:nvSpPr>
      <xdr:spPr>
        <a:xfrm>
          <a:off x="5410200" y="6648450"/>
          <a:ext cx="5962650" cy="30765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1">
              <a:solidFill>
                <a:srgbClr val="C00000"/>
              </a:solidFill>
            </a:rPr>
            <a:t>In order to account for the IOP rebate this has been added here as a minus</a:t>
          </a:r>
          <a:r>
            <a:rPr lang="en-GB" sz="1100" i="1" baseline="0">
              <a:solidFill>
                <a:srgbClr val="C00000"/>
              </a:solidFill>
            </a:rPr>
            <a:t> figure.  </a:t>
          </a:r>
          <a:endParaRPr lang="en-GB" sz="1100" i="1">
            <a:solidFill>
              <a:srgbClr val="C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aff/Repositories/Open%20Access%20APC%20Process/APC%20Payments%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ubmitted%20reports%20(old%20template%20and%20reporting%20periods)/Durham_Jisc_template_April_2016_March_2017_Yea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ock Grant Summary 2015-16"/>
      <sheetName val="APC Payments 2015-16"/>
      <sheetName val="Other payments 2015-16"/>
      <sheetName val="Block Grant summary 2014-15"/>
      <sheetName val="APC Payments 2014-15"/>
      <sheetName val="Other payments 2014-15"/>
      <sheetName val="Block Grant summary 2013-14"/>
      <sheetName val="APC Payments 2013-14"/>
      <sheetName val="Other payments 2013-14"/>
      <sheetName val="APC Payments (copy Jul 23)"/>
      <sheetName val="RSC G4G"/>
      <sheetName val="Elsevier pre-payment"/>
      <sheetName val="Non-RCUK policy payments"/>
      <sheetName val="Sage (non-RCUK)"/>
      <sheetName val="Report by department"/>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CC BY</v>
          </cell>
        </row>
        <row r="2">
          <cell r="A2" t="str">
            <v>CC BY -SA</v>
          </cell>
        </row>
        <row r="3">
          <cell r="A3" t="str">
            <v>CC BY -NC</v>
          </cell>
        </row>
        <row r="4">
          <cell r="A4" t="str">
            <v>CC BY -ND</v>
          </cell>
        </row>
        <row r="5">
          <cell r="A5" t="str">
            <v>CC BY -NC -ND</v>
          </cell>
        </row>
        <row r="6">
          <cell r="A6" t="str">
            <v>CC0</v>
          </cell>
        </row>
        <row r="7">
          <cell r="A7" t="str">
            <v>Unknown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definitions"/>
      <sheetName val="Jisc APC template v4"/>
      <sheetName val="Discounts, memberships &amp; pre-pa"/>
      <sheetName val="RCUK compliance summary"/>
      <sheetName val="Constrained values"/>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id="1" name="apc" displayName="apc" ref="A4:AB205" dataDxfId="62" tableBorderDxfId="61">
  <autoFilter ref="A4:AB2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name="Date of acceptance" totalsRowLabel="Total" dataDxfId="60" totalsRowDxfId="59"/>
    <tableColumn id="2" name="PubMed ID" dataDxfId="58" totalsRowDxfId="57"/>
    <tableColumn id="3" name="DOI" dataDxfId="56" totalsRowDxfId="55"/>
    <tableColumn id="4" name="Publisher" dataDxfId="54" totalsRowDxfId="53"/>
    <tableColumn id="5" name="Journal" dataDxfId="52" totalsRowDxfId="51"/>
    <tableColumn id="6" name="E-ISSN" dataDxfId="50" totalsRowDxfId="49"/>
    <tableColumn id="7" name="Type of publication" dataDxfId="48" totalsRowDxfId="47"/>
    <tableColumn id="8" name="Article title" dataDxfId="46" totalsRowDxfId="45"/>
    <tableColumn id="9" name="Date of publication" dataDxfId="44" totalsRowDxfId="43"/>
    <tableColumn id="10" name="Fund that APC is paid from (1)" dataDxfId="42" totalsRowDxfId="41"/>
    <tableColumn id="11" name="Fund that APC is paid from (2)" dataDxfId="40" totalsRowDxfId="39"/>
    <tableColumn id="12" name="Fund that APC is paid from (3)" dataDxfId="38" totalsRowDxfId="37"/>
    <tableColumn id="13" name="Funder of research (1)" dataDxfId="36" totalsRowDxfId="35"/>
    <tableColumn id="14" name="Grant ID (1)" dataDxfId="34" totalsRowDxfId="33"/>
    <tableColumn id="15" name="Funder of research (2)" dataDxfId="32" totalsRowDxfId="31"/>
    <tableColumn id="16" name="Grant ID (2)" dataDxfId="30" totalsRowDxfId="29"/>
    <tableColumn id="17" name="Funder of research (3)" dataDxfId="28" totalsRowDxfId="27"/>
    <tableColumn id="18" name="Grant ID (3)" dataDxfId="26" totalsRowDxfId="25"/>
    <tableColumn id="19" name="Date of APC payment" dataDxfId="24" totalsRowDxfId="23"/>
    <tableColumn id="20" name="APC paid (actual currency) excluding VAT" dataDxfId="22" totalsRowDxfId="21"/>
    <tableColumn id="21" name="Currency of APC" dataDxfId="20" totalsRowDxfId="19"/>
    <tableColumn id="22" name="APC paid (£) including VAT if charged" dataDxfId="18" totalsRowDxfId="17"/>
    <tableColumn id="23" name="Additional publication costs (£)" dataDxfId="16" totalsRowDxfId="15"/>
    <tableColumn id="24" name="Discounts, memberships &amp; pre-payment agreements" dataDxfId="14" totalsRowDxfId="13"/>
    <tableColumn id="25" name="Amount of APC charged to COAF grant (including VAT if charged) in £" dataDxfId="12" totalsRowDxfId="11"/>
    <tableColumn id="26" name="Amount of APC charged to RCUK OA fund (including VAT if charged) in £" dataDxfId="10" totalsRowDxfId="9"/>
    <tableColumn id="27" name="Licence" dataDxfId="8" totalsRowDxfId="7"/>
    <tableColumn id="28" name="Notes" totalsRowFunction="count" dataDxfId="6" totalsRowDxfId="5"/>
  </tableColumns>
  <tableStyleInfo name="TableStyleLight9" showFirstColumn="0" showLastColumn="0" showRowStripes="0" showColumnStripes="0"/>
</table>
</file>

<file path=xl/tables/table2.xml><?xml version="1.0" encoding="utf-8"?>
<table xmlns="http://schemas.openxmlformats.org/spreadsheetml/2006/main" id="3" name="Table14" displayName="Table14" ref="B44:C51" totalsRowShown="0" headerRowDxfId="4" dataDxfId="3" tableBorderDxfId="2">
  <autoFilter ref="B44:C51"/>
  <tableColumns count="2">
    <tableColumn id="1" name="Other OA costs     " dataDxfId="1" dataCellStyle="Normal 3 3"/>
    <tableColumn id="2" name="Amount"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isc-collections.ac.uk/Jisc-Monitor/APC-data-collection/Jisc-APC-template-FAQ/" TargetMode="External"/><Relationship Id="rId1" Type="http://schemas.openxmlformats.org/officeDocument/2006/relationships/hyperlink" Target="https://www.jisc-collections.ac.uk/Jisc-Monitor/APC-data-collectio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dictionary.casrai.org/APC_Payment/Licence_Type" TargetMode="External"/><Relationship Id="rId13" Type="http://schemas.openxmlformats.org/officeDocument/2006/relationships/hyperlink" Target="http://dictionary.casrai.org/APC_Payment/Source_Fund(s)" TargetMode="External"/><Relationship Id="rId3" Type="http://schemas.openxmlformats.org/officeDocument/2006/relationships/hyperlink" Target="http://dictionary.casrai.org/Journal_Article/ISSN" TargetMode="External"/><Relationship Id="rId7" Type="http://schemas.openxmlformats.org/officeDocument/2006/relationships/hyperlink" Target="http://dictionary.casrai.org/Journal_Article/Publication_Date" TargetMode="External"/><Relationship Id="rId12" Type="http://schemas.openxmlformats.org/officeDocument/2006/relationships/hyperlink" Target="http://dictionary.casrai.org/APC_Payment/Source_Fund(s)" TargetMode="External"/><Relationship Id="rId2" Type="http://schemas.openxmlformats.org/officeDocument/2006/relationships/hyperlink" Target="http://dictionary.casrai.org/Journal_Article/DOI" TargetMode="External"/><Relationship Id="rId1" Type="http://schemas.openxmlformats.org/officeDocument/2006/relationships/hyperlink" Target="http://dictionary.casrai.org/Internal_OA_Cost_Application/External_Notes" TargetMode="External"/><Relationship Id="rId6" Type="http://schemas.openxmlformats.org/officeDocument/2006/relationships/hyperlink" Target="http://dictionary.casrai.org/Journal_Article/Article_Title" TargetMode="External"/><Relationship Id="rId11" Type="http://schemas.openxmlformats.org/officeDocument/2006/relationships/hyperlink" Target="http://dictionary.casrai.org/APC_Payment/Amount_Paid" TargetMode="External"/><Relationship Id="rId5" Type="http://schemas.openxmlformats.org/officeDocument/2006/relationships/hyperlink" Target="http://dictionary.casrai.org/Journal_Article/Journal" TargetMode="External"/><Relationship Id="rId15" Type="http://schemas.openxmlformats.org/officeDocument/2006/relationships/printerSettings" Target="../printerSettings/printerSettings2.bin"/><Relationship Id="rId10" Type="http://schemas.openxmlformats.org/officeDocument/2006/relationships/hyperlink" Target="http://dictionary.casrai.org/APC_Payment/Currency" TargetMode="External"/><Relationship Id="rId4" Type="http://schemas.openxmlformats.org/officeDocument/2006/relationships/hyperlink" Target="http://dictionary.casrai.org/Journal_Article/Publisher_Name" TargetMode="External"/><Relationship Id="rId9" Type="http://schemas.openxmlformats.org/officeDocument/2006/relationships/hyperlink" Target="http://dictionary.casrai.org/APC_Payment/Date" TargetMode="External"/><Relationship Id="rId14" Type="http://schemas.openxmlformats.org/officeDocument/2006/relationships/hyperlink" Target="http://dictionary.casrai.org/APC_Payment/Source_Fund(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oi.org/10.3389/fdigh.2017.00009" TargetMode="External"/><Relationship Id="rId1" Type="http://schemas.openxmlformats.org/officeDocument/2006/relationships/hyperlink" Target="https://doi.org/10.1177/1473779517709452"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B24" sqref="B24"/>
    </sheetView>
  </sheetViews>
  <sheetFormatPr defaultRowHeight="15.75" customHeight="1" x14ac:dyDescent="0.2"/>
  <cols>
    <col min="1" max="1" width="27" customWidth="1"/>
    <col min="2" max="2" width="46.85546875" customWidth="1"/>
    <col min="3" max="3" width="58.140625" customWidth="1"/>
  </cols>
  <sheetData>
    <row r="1" spans="1:4" ht="30" customHeight="1" x14ac:dyDescent="0.25">
      <c r="A1" s="224" t="s">
        <v>88</v>
      </c>
      <c r="B1" s="225"/>
      <c r="C1" s="226"/>
      <c r="D1" s="3"/>
    </row>
    <row r="2" spans="1:4" ht="15.75" customHeight="1" x14ac:dyDescent="0.2">
      <c r="A2" s="227" t="s">
        <v>87</v>
      </c>
      <c r="B2" s="228"/>
      <c r="C2" s="4" t="s">
        <v>85</v>
      </c>
    </row>
    <row r="3" spans="1:4" ht="15.75" customHeight="1" x14ac:dyDescent="0.2">
      <c r="A3" s="5" t="s">
        <v>86</v>
      </c>
      <c r="B3" s="6" t="s">
        <v>91</v>
      </c>
      <c r="C3" s="7"/>
      <c r="D3" s="3"/>
    </row>
    <row r="4" spans="1:4" ht="30" customHeight="1" x14ac:dyDescent="0.2">
      <c r="A4" s="212" t="s">
        <v>113</v>
      </c>
      <c r="B4" s="213"/>
      <c r="C4" s="214"/>
      <c r="D4" s="3"/>
    </row>
    <row r="5" spans="1:4" ht="15.75" customHeight="1" x14ac:dyDescent="0.2">
      <c r="A5" s="215" t="s">
        <v>0</v>
      </c>
      <c r="B5" s="216"/>
      <c r="C5" s="217"/>
      <c r="D5" s="3"/>
    </row>
    <row r="6" spans="1:4" ht="37.5" customHeight="1" x14ac:dyDescent="0.2">
      <c r="A6" s="218"/>
      <c r="B6" s="219"/>
      <c r="C6" s="220"/>
      <c r="D6" s="3"/>
    </row>
    <row r="7" spans="1:4" ht="30" customHeight="1" x14ac:dyDescent="0.2">
      <c r="A7" s="221" t="s">
        <v>43</v>
      </c>
      <c r="B7" s="222"/>
      <c r="C7" s="223"/>
      <c r="D7" s="3"/>
    </row>
  </sheetData>
  <mergeCells count="6">
    <mergeCell ref="A4:C4"/>
    <mergeCell ref="A5:C5"/>
    <mergeCell ref="A6:C6"/>
    <mergeCell ref="A7:C7"/>
    <mergeCell ref="A1:C1"/>
    <mergeCell ref="A2:B2"/>
  </mergeCells>
  <hyperlinks>
    <hyperlink ref="C2" r:id="rId1"/>
    <hyperlink ref="B3"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opLeftCell="A19" zoomScaleNormal="100" workbookViewId="0">
      <selection activeCell="C31" sqref="C31"/>
    </sheetView>
  </sheetViews>
  <sheetFormatPr defaultColWidth="9.140625" defaultRowHeight="12.75" x14ac:dyDescent="0.2"/>
  <cols>
    <col min="1" max="1" width="13.28515625" style="1" customWidth="1"/>
    <col min="2" max="2" width="57.7109375" style="1" customWidth="1"/>
    <col min="3" max="3" width="71.42578125" style="1" customWidth="1"/>
    <col min="4" max="4" width="19.28515625" style="2" customWidth="1"/>
    <col min="5" max="5" width="20.28515625" style="94" customWidth="1"/>
    <col min="6" max="16384" width="9.140625" style="1"/>
  </cols>
  <sheetData>
    <row r="1" spans="1:5" ht="30" customHeight="1" x14ac:dyDescent="0.25">
      <c r="A1" s="233" t="s">
        <v>95</v>
      </c>
      <c r="B1" s="234"/>
      <c r="C1" s="70"/>
      <c r="D1" s="84"/>
      <c r="E1" s="93"/>
    </row>
    <row r="2" spans="1:5" s="2" customFormat="1" ht="94.9" customHeight="1" x14ac:dyDescent="0.2">
      <c r="A2" s="235" t="s">
        <v>224</v>
      </c>
      <c r="B2" s="236"/>
      <c r="C2" s="71"/>
      <c r="D2" s="66"/>
      <c r="E2" s="66"/>
    </row>
    <row r="3" spans="1:5" s="2" customFormat="1" ht="67.900000000000006" customHeight="1" x14ac:dyDescent="0.2">
      <c r="A3" s="237" t="s">
        <v>222</v>
      </c>
      <c r="B3" s="238"/>
      <c r="C3" s="95"/>
      <c r="D3" s="84"/>
      <c r="E3" s="84"/>
    </row>
    <row r="4" spans="1:5" s="2" customFormat="1" ht="74.45" customHeight="1" x14ac:dyDescent="0.2">
      <c r="A4" s="232" t="s">
        <v>191</v>
      </c>
      <c r="B4" s="232"/>
      <c r="C4" s="96"/>
      <c r="D4" s="84"/>
      <c r="E4" s="84"/>
    </row>
    <row r="5" spans="1:5" s="2" customFormat="1" ht="87" customHeight="1" x14ac:dyDescent="0.2">
      <c r="A5" s="239" t="s">
        <v>223</v>
      </c>
      <c r="B5" s="239"/>
      <c r="C5" s="96"/>
      <c r="D5" s="84"/>
      <c r="E5" s="84"/>
    </row>
    <row r="6" spans="1:5" ht="15.75" customHeight="1" x14ac:dyDescent="0.2">
      <c r="A6" s="91"/>
      <c r="B6" s="91"/>
      <c r="C6" s="72"/>
      <c r="D6" s="84"/>
      <c r="E6" s="93"/>
    </row>
    <row r="7" spans="1:5" ht="28.9" customHeight="1" x14ac:dyDescent="0.2">
      <c r="A7" s="67"/>
      <c r="B7" s="67" t="s">
        <v>193</v>
      </c>
      <c r="C7" s="69" t="s">
        <v>194</v>
      </c>
      <c r="D7" s="92" t="s">
        <v>92</v>
      </c>
      <c r="E7" s="160" t="s">
        <v>93</v>
      </c>
    </row>
    <row r="8" spans="1:5" ht="38.25" x14ac:dyDescent="0.2">
      <c r="A8" s="119" t="s">
        <v>1</v>
      </c>
      <c r="B8" s="154" t="s">
        <v>129</v>
      </c>
      <c r="C8" s="154" t="s">
        <v>130</v>
      </c>
      <c r="D8" s="154" t="s">
        <v>131</v>
      </c>
      <c r="E8" s="153" t="s">
        <v>132</v>
      </c>
    </row>
    <row r="9" spans="1:5" x14ac:dyDescent="0.2">
      <c r="A9" s="230" t="s">
        <v>2</v>
      </c>
      <c r="B9" s="155" t="s">
        <v>3</v>
      </c>
      <c r="C9" s="155" t="s">
        <v>133</v>
      </c>
      <c r="D9" s="155"/>
      <c r="E9" s="125" t="s">
        <v>134</v>
      </c>
    </row>
    <row r="10" spans="1:5" ht="25.5" x14ac:dyDescent="0.2">
      <c r="A10" s="230"/>
      <c r="B10" s="155" t="s">
        <v>4</v>
      </c>
      <c r="C10" s="155" t="s">
        <v>56</v>
      </c>
      <c r="D10" s="155" t="s">
        <v>49</v>
      </c>
      <c r="E10" s="125" t="s">
        <v>102</v>
      </c>
    </row>
    <row r="11" spans="1:5" ht="25.5" x14ac:dyDescent="0.2">
      <c r="A11" s="230"/>
      <c r="B11" s="154" t="s">
        <v>5</v>
      </c>
      <c r="C11" s="154" t="s">
        <v>228</v>
      </c>
      <c r="D11" s="154" t="s">
        <v>50</v>
      </c>
      <c r="E11" s="153" t="s">
        <v>104</v>
      </c>
    </row>
    <row r="12" spans="1:5" ht="38.25" x14ac:dyDescent="0.2">
      <c r="A12" s="230"/>
      <c r="B12" s="154" t="s">
        <v>6</v>
      </c>
      <c r="C12" s="154" t="s">
        <v>229</v>
      </c>
      <c r="D12" s="154"/>
      <c r="E12" s="153" t="s">
        <v>105</v>
      </c>
    </row>
    <row r="13" spans="1:5" ht="25.5" x14ac:dyDescent="0.2">
      <c r="A13" s="230"/>
      <c r="B13" s="154" t="s">
        <v>7</v>
      </c>
      <c r="C13" s="154" t="s">
        <v>230</v>
      </c>
      <c r="D13" s="154" t="s">
        <v>55</v>
      </c>
      <c r="E13" s="153" t="s">
        <v>103</v>
      </c>
    </row>
    <row r="14" spans="1:5" ht="25.5" x14ac:dyDescent="0.2">
      <c r="A14" s="230"/>
      <c r="B14" s="154" t="s">
        <v>8</v>
      </c>
      <c r="C14" s="154" t="s">
        <v>231</v>
      </c>
      <c r="D14" s="154" t="s">
        <v>135</v>
      </c>
      <c r="E14" s="153" t="s">
        <v>48</v>
      </c>
    </row>
    <row r="15" spans="1:5" x14ac:dyDescent="0.2">
      <c r="A15" s="230"/>
      <c r="B15" s="155" t="s">
        <v>9</v>
      </c>
      <c r="C15" s="155" t="s">
        <v>10</v>
      </c>
      <c r="D15" s="155" t="s">
        <v>51</v>
      </c>
      <c r="E15" s="125" t="s">
        <v>106</v>
      </c>
    </row>
    <row r="16" spans="1:5" ht="25.5" x14ac:dyDescent="0.2">
      <c r="A16" s="231"/>
      <c r="B16" s="156" t="s">
        <v>11</v>
      </c>
      <c r="C16" s="156" t="s">
        <v>124</v>
      </c>
      <c r="D16" s="156" t="s">
        <v>52</v>
      </c>
      <c r="E16" s="126" t="s">
        <v>107</v>
      </c>
    </row>
    <row r="17" spans="1:5" ht="38.25" x14ac:dyDescent="0.2">
      <c r="A17" s="229" t="s">
        <v>12</v>
      </c>
      <c r="B17" s="155" t="s">
        <v>13</v>
      </c>
      <c r="C17" s="155" t="s">
        <v>38</v>
      </c>
      <c r="D17" s="155"/>
      <c r="E17" s="125" t="s">
        <v>112</v>
      </c>
    </row>
    <row r="18" spans="1:5" x14ac:dyDescent="0.2">
      <c r="A18" s="230"/>
      <c r="B18" s="154" t="s">
        <v>14</v>
      </c>
      <c r="C18" s="154" t="s">
        <v>15</v>
      </c>
      <c r="D18" s="154"/>
      <c r="E18" s="153" t="s">
        <v>112</v>
      </c>
    </row>
    <row r="19" spans="1:5" x14ac:dyDescent="0.2">
      <c r="A19" s="230"/>
      <c r="B19" s="154" t="s">
        <v>16</v>
      </c>
      <c r="C19" s="154" t="s">
        <v>17</v>
      </c>
      <c r="D19" s="154"/>
      <c r="E19" s="153" t="s">
        <v>112</v>
      </c>
    </row>
    <row r="20" spans="1:5" ht="38.25" x14ac:dyDescent="0.2">
      <c r="A20" s="230"/>
      <c r="B20" s="155" t="s">
        <v>18</v>
      </c>
      <c r="C20" s="155" t="s">
        <v>225</v>
      </c>
      <c r="D20" s="155" t="s">
        <v>53</v>
      </c>
      <c r="E20" s="125"/>
    </row>
    <row r="21" spans="1:5" x14ac:dyDescent="0.2">
      <c r="A21" s="230"/>
      <c r="B21" s="155" t="s">
        <v>44</v>
      </c>
      <c r="C21" s="155" t="s">
        <v>226</v>
      </c>
      <c r="D21" s="155" t="s">
        <v>53</v>
      </c>
      <c r="E21" s="125"/>
    </row>
    <row r="22" spans="1:5" x14ac:dyDescent="0.2">
      <c r="A22" s="230"/>
      <c r="B22" s="154" t="s">
        <v>19</v>
      </c>
      <c r="C22" s="154" t="s">
        <v>59</v>
      </c>
      <c r="D22" s="154" t="s">
        <v>53</v>
      </c>
      <c r="E22" s="153"/>
    </row>
    <row r="23" spans="1:5" x14ac:dyDescent="0.2">
      <c r="A23" s="230"/>
      <c r="B23" s="154" t="s">
        <v>45</v>
      </c>
      <c r="C23" s="154" t="s">
        <v>136</v>
      </c>
      <c r="D23" s="154" t="s">
        <v>53</v>
      </c>
      <c r="E23" s="153"/>
    </row>
    <row r="24" spans="1:5" x14ac:dyDescent="0.2">
      <c r="A24" s="230"/>
      <c r="B24" s="154" t="s">
        <v>20</v>
      </c>
      <c r="C24" s="154" t="s">
        <v>60</v>
      </c>
      <c r="D24" s="154" t="s">
        <v>53</v>
      </c>
      <c r="E24" s="153"/>
    </row>
    <row r="25" spans="1:5" x14ac:dyDescent="0.2">
      <c r="A25" s="231"/>
      <c r="B25" s="154" t="s">
        <v>46</v>
      </c>
      <c r="C25" s="154" t="s">
        <v>137</v>
      </c>
      <c r="D25" s="154" t="s">
        <v>53</v>
      </c>
      <c r="E25" s="153"/>
    </row>
    <row r="26" spans="1:5" ht="38.25" x14ac:dyDescent="0.2">
      <c r="A26" s="229" t="s">
        <v>21</v>
      </c>
      <c r="B26" s="156" t="s">
        <v>22</v>
      </c>
      <c r="C26" s="156" t="s">
        <v>138</v>
      </c>
      <c r="D26" s="156"/>
      <c r="E26" s="126" t="s">
        <v>109</v>
      </c>
    </row>
    <row r="27" spans="1:5" ht="51" x14ac:dyDescent="0.2">
      <c r="A27" s="230"/>
      <c r="B27" s="154" t="s">
        <v>41</v>
      </c>
      <c r="C27" s="154" t="s">
        <v>139</v>
      </c>
      <c r="D27" s="154"/>
      <c r="E27" s="153" t="s">
        <v>111</v>
      </c>
    </row>
    <row r="28" spans="1:5" x14ac:dyDescent="0.2">
      <c r="A28" s="230"/>
      <c r="B28" s="154" t="s">
        <v>23</v>
      </c>
      <c r="C28" s="154" t="s">
        <v>125</v>
      </c>
      <c r="D28" s="154"/>
      <c r="E28" s="153" t="s">
        <v>110</v>
      </c>
    </row>
    <row r="29" spans="1:5" ht="51" x14ac:dyDescent="0.2">
      <c r="A29" s="230"/>
      <c r="B29" s="155" t="s">
        <v>28</v>
      </c>
      <c r="C29" s="155" t="s">
        <v>126</v>
      </c>
      <c r="D29" s="155"/>
      <c r="E29" s="125"/>
    </row>
    <row r="30" spans="1:5" ht="38.25" x14ac:dyDescent="0.2">
      <c r="A30" s="230"/>
      <c r="B30" s="157" t="s">
        <v>42</v>
      </c>
      <c r="C30" s="157" t="s">
        <v>58</v>
      </c>
      <c r="D30" s="157"/>
      <c r="E30" s="130"/>
    </row>
    <row r="31" spans="1:5" ht="38.25" x14ac:dyDescent="0.2">
      <c r="A31" s="230"/>
      <c r="B31" s="155" t="s">
        <v>24</v>
      </c>
      <c r="C31" s="155" t="s">
        <v>127</v>
      </c>
      <c r="D31" s="155" t="s">
        <v>48</v>
      </c>
      <c r="E31" s="125"/>
    </row>
    <row r="32" spans="1:5" x14ac:dyDescent="0.2">
      <c r="A32" s="230"/>
      <c r="B32" s="158" t="s">
        <v>25</v>
      </c>
      <c r="C32" s="158" t="s">
        <v>84</v>
      </c>
      <c r="D32" s="158" t="s">
        <v>48</v>
      </c>
      <c r="E32" s="133"/>
    </row>
    <row r="33" spans="1:5" ht="25.5" x14ac:dyDescent="0.2">
      <c r="A33" s="231"/>
      <c r="B33" s="157" t="s">
        <v>47</v>
      </c>
      <c r="C33" s="157" t="s">
        <v>128</v>
      </c>
      <c r="D33" s="157" t="s">
        <v>48</v>
      </c>
      <c r="E33" s="130"/>
    </row>
    <row r="34" spans="1:5" ht="25.5" x14ac:dyDescent="0.2">
      <c r="A34" s="119" t="s">
        <v>26</v>
      </c>
      <c r="B34" s="155" t="s">
        <v>29</v>
      </c>
      <c r="C34" s="155" t="s">
        <v>57</v>
      </c>
      <c r="D34" s="155" t="s">
        <v>54</v>
      </c>
      <c r="E34" s="125" t="s">
        <v>108</v>
      </c>
    </row>
    <row r="35" spans="1:5" ht="25.5" x14ac:dyDescent="0.2">
      <c r="A35" s="68" t="s">
        <v>27</v>
      </c>
      <c r="B35" s="159" t="s">
        <v>27</v>
      </c>
      <c r="C35" s="159" t="s">
        <v>94</v>
      </c>
      <c r="D35" s="159"/>
      <c r="E35" s="131" t="s">
        <v>101</v>
      </c>
    </row>
  </sheetData>
  <mergeCells count="8">
    <mergeCell ref="A17:A25"/>
    <mergeCell ref="A4:B4"/>
    <mergeCell ref="A1:B1"/>
    <mergeCell ref="A26:A33"/>
    <mergeCell ref="A2:B2"/>
    <mergeCell ref="A3:B3"/>
    <mergeCell ref="A9:A16"/>
    <mergeCell ref="A5:B5"/>
  </mergeCells>
  <hyperlinks>
    <hyperlink ref="E35" r:id="rId1"/>
    <hyperlink ref="E10" r:id="rId2"/>
    <hyperlink ref="E13" r:id="rId3"/>
    <hyperlink ref="E11" r:id="rId4"/>
    <hyperlink ref="E12" r:id="rId5"/>
    <hyperlink ref="E15" r:id="rId6"/>
    <hyperlink ref="E16" r:id="rId7"/>
    <hyperlink ref="E34" r:id="rId8"/>
    <hyperlink ref="E26" r:id="rId9"/>
    <hyperlink ref="E28" r:id="rId10"/>
    <hyperlink ref="E27" r:id="rId11"/>
    <hyperlink ref="E17" r:id="rId12"/>
    <hyperlink ref="E18" r:id="rId13"/>
    <hyperlink ref="E19" r:id="rId14"/>
  </hyperlinks>
  <pageMargins left="0.7" right="0.7" top="0.75" bottom="0.75" header="0.3" footer="0.3"/>
  <pageSetup paperSize="9" orientation="portrait" r:id="rId1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05"/>
  <sheetViews>
    <sheetView zoomScaleNormal="100" zoomScaleSheetLayoutView="100" workbookViewId="0">
      <pane ySplit="4" topLeftCell="A5" activePane="bottomLeft" state="frozen"/>
      <selection pane="bottomLeft" activeCell="AE45" sqref="AE45"/>
    </sheetView>
  </sheetViews>
  <sheetFormatPr defaultColWidth="10.7109375" defaultRowHeight="15.75" customHeight="1" x14ac:dyDescent="0.2"/>
  <cols>
    <col min="1" max="1" width="13.140625" style="99" customWidth="1"/>
    <col min="2" max="2" width="19.5703125" style="97" customWidth="1"/>
    <col min="3" max="3" width="42" style="97" customWidth="1"/>
    <col min="4" max="7" width="10.7109375" style="97"/>
    <col min="8" max="8" width="24.5703125" style="97" customWidth="1"/>
    <col min="9" max="9" width="10.7109375" style="99"/>
    <col min="10" max="13" width="10.7109375" style="97"/>
    <col min="14" max="14" width="23.5703125" style="97" customWidth="1"/>
    <col min="15" max="18" width="10.7109375" style="97"/>
    <col min="19" max="19" width="10.7109375" style="99"/>
    <col min="20" max="23" width="10.7109375" style="97"/>
    <col min="24" max="24" width="36.140625" style="97" customWidth="1"/>
    <col min="25" max="27" width="10.7109375" style="97"/>
    <col min="28" max="28" width="143.140625" style="165" customWidth="1"/>
    <col min="29" max="16384" width="10.7109375" style="97"/>
  </cols>
  <sheetData>
    <row r="1" spans="1:28" s="168" customFormat="1" ht="15.75" customHeight="1" x14ac:dyDescent="0.2">
      <c r="A1" s="166" t="s">
        <v>234</v>
      </c>
      <c r="B1" s="115"/>
      <c r="C1" s="115"/>
      <c r="D1" s="115"/>
      <c r="E1" s="115"/>
      <c r="F1" s="115"/>
      <c r="G1" s="115"/>
      <c r="I1" s="244" t="s">
        <v>221</v>
      </c>
      <c r="J1" s="244"/>
      <c r="K1" s="245" t="s">
        <v>216</v>
      </c>
      <c r="L1" s="245"/>
      <c r="M1" s="246" t="s">
        <v>217</v>
      </c>
      <c r="N1" s="246"/>
      <c r="O1" s="115"/>
      <c r="P1" s="115"/>
      <c r="Q1" s="115"/>
      <c r="R1" s="115"/>
      <c r="S1" s="167"/>
    </row>
    <row r="2" spans="1:28" s="168" customFormat="1" ht="17.45" customHeight="1" thickBot="1" x14ac:dyDescent="0.25">
      <c r="A2" s="166" t="s">
        <v>235</v>
      </c>
      <c r="B2" s="115"/>
      <c r="C2" s="115"/>
      <c r="D2" s="115"/>
      <c r="E2" s="115"/>
      <c r="F2" s="115"/>
      <c r="G2" s="115"/>
      <c r="I2" s="244"/>
      <c r="J2" s="244"/>
      <c r="K2" s="245"/>
      <c r="L2" s="245"/>
      <c r="M2" s="246"/>
      <c r="N2" s="246"/>
      <c r="O2" s="115"/>
      <c r="P2" s="115"/>
      <c r="Q2" s="115"/>
      <c r="R2" s="115"/>
      <c r="S2" s="167"/>
    </row>
    <row r="3" spans="1:28" s="98" customFormat="1" ht="23.45" customHeight="1" x14ac:dyDescent="0.2">
      <c r="A3" s="122"/>
      <c r="B3" s="122"/>
      <c r="C3" s="122"/>
      <c r="D3" s="240" t="s">
        <v>227</v>
      </c>
      <c r="E3" s="241"/>
      <c r="F3" s="241"/>
      <c r="G3" s="242"/>
      <c r="H3" s="121"/>
      <c r="I3" s="122"/>
      <c r="J3" s="121"/>
      <c r="K3" s="121"/>
      <c r="L3" s="121"/>
      <c r="M3" s="121"/>
      <c r="N3" s="121"/>
      <c r="O3" s="121"/>
      <c r="P3" s="121"/>
      <c r="Q3" s="121"/>
      <c r="R3" s="121"/>
      <c r="S3" s="122"/>
      <c r="T3" s="243"/>
      <c r="U3" s="243"/>
      <c r="V3" s="243"/>
      <c r="W3" s="121"/>
      <c r="X3" s="121"/>
      <c r="Y3" s="121"/>
      <c r="Z3" s="121"/>
      <c r="AA3" s="121"/>
      <c r="AB3" s="162"/>
    </row>
    <row r="4" spans="1:28" s="116" customFormat="1" ht="76.900000000000006" customHeight="1" x14ac:dyDescent="0.2">
      <c r="A4" s="127" t="s">
        <v>129</v>
      </c>
      <c r="B4" s="134" t="s">
        <v>3</v>
      </c>
      <c r="C4" s="134" t="s">
        <v>4</v>
      </c>
      <c r="D4" s="127" t="s">
        <v>5</v>
      </c>
      <c r="E4" s="127" t="s">
        <v>6</v>
      </c>
      <c r="F4" s="127" t="s">
        <v>192</v>
      </c>
      <c r="G4" s="127" t="s">
        <v>8</v>
      </c>
      <c r="H4" s="135" t="s">
        <v>9</v>
      </c>
      <c r="I4" s="136" t="s">
        <v>11</v>
      </c>
      <c r="J4" s="135" t="s">
        <v>13</v>
      </c>
      <c r="K4" s="127" t="s">
        <v>14</v>
      </c>
      <c r="L4" s="127" t="s">
        <v>16</v>
      </c>
      <c r="M4" s="135" t="s">
        <v>18</v>
      </c>
      <c r="N4" s="135" t="s">
        <v>44</v>
      </c>
      <c r="O4" s="127" t="s">
        <v>19</v>
      </c>
      <c r="P4" s="127" t="s">
        <v>45</v>
      </c>
      <c r="Q4" s="127" t="s">
        <v>20</v>
      </c>
      <c r="R4" s="127" t="s">
        <v>46</v>
      </c>
      <c r="S4" s="136" t="s">
        <v>22</v>
      </c>
      <c r="T4" s="127" t="s">
        <v>41</v>
      </c>
      <c r="U4" s="127" t="s">
        <v>23</v>
      </c>
      <c r="V4" s="120" t="s">
        <v>28</v>
      </c>
      <c r="W4" s="128" t="s">
        <v>42</v>
      </c>
      <c r="X4" s="120" t="s">
        <v>24</v>
      </c>
      <c r="Y4" s="132" t="s">
        <v>210</v>
      </c>
      <c r="Z4" s="128" t="s">
        <v>211</v>
      </c>
      <c r="AA4" s="120" t="s">
        <v>29</v>
      </c>
      <c r="AB4" s="161" t="s">
        <v>27</v>
      </c>
    </row>
    <row r="5" spans="1:28" s="143" customFormat="1" ht="13.5" customHeight="1" x14ac:dyDescent="0.2">
      <c r="A5" s="137"/>
      <c r="B5" s="139"/>
      <c r="C5" s="179" t="s">
        <v>240</v>
      </c>
      <c r="D5" s="140"/>
      <c r="E5" s="140"/>
      <c r="F5" s="140"/>
      <c r="G5" s="140"/>
      <c r="H5" s="193" t="s">
        <v>377</v>
      </c>
      <c r="I5" s="141" t="s">
        <v>513</v>
      </c>
      <c r="J5" s="139" t="s">
        <v>30</v>
      </c>
      <c r="K5" s="140"/>
      <c r="L5" s="140"/>
      <c r="M5" s="139" t="s">
        <v>185</v>
      </c>
      <c r="N5" s="139" t="s">
        <v>589</v>
      </c>
      <c r="O5" s="140"/>
      <c r="P5" s="140"/>
      <c r="Q5" s="140"/>
      <c r="R5" s="140"/>
      <c r="S5" s="181">
        <v>42867</v>
      </c>
      <c r="T5" s="140"/>
      <c r="U5" s="140"/>
      <c r="V5" s="139">
        <v>1980</v>
      </c>
      <c r="W5" s="138">
        <v>0</v>
      </c>
      <c r="X5" s="139" t="s">
        <v>851</v>
      </c>
      <c r="Y5" s="142"/>
      <c r="Z5" s="138">
        <v>0</v>
      </c>
      <c r="AA5" s="139" t="s">
        <v>39</v>
      </c>
      <c r="AB5" s="163" t="s">
        <v>863</v>
      </c>
    </row>
    <row r="6" spans="1:28" s="143" customFormat="1" ht="12.75" x14ac:dyDescent="0.2">
      <c r="A6" s="137"/>
      <c r="B6" s="139"/>
      <c r="C6" s="179" t="s">
        <v>241</v>
      </c>
      <c r="D6" s="140"/>
      <c r="E6" s="140"/>
      <c r="F6" s="140"/>
      <c r="G6" s="140"/>
      <c r="H6" s="193" t="s">
        <v>378</v>
      </c>
      <c r="I6" s="141" t="s">
        <v>534</v>
      </c>
      <c r="J6" s="139" t="s">
        <v>30</v>
      </c>
      <c r="K6" s="140"/>
      <c r="L6" s="140"/>
      <c r="M6" s="139" t="s">
        <v>185</v>
      </c>
      <c r="N6" s="139" t="s">
        <v>590</v>
      </c>
      <c r="O6" s="140"/>
      <c r="P6" s="140"/>
      <c r="Q6" s="140"/>
      <c r="R6" s="140"/>
      <c r="S6" s="181">
        <v>42887</v>
      </c>
      <c r="T6" s="140"/>
      <c r="U6" s="140"/>
      <c r="V6" s="139">
        <v>1924.26</v>
      </c>
      <c r="W6" s="138">
        <v>0</v>
      </c>
      <c r="X6" s="139" t="s">
        <v>860</v>
      </c>
      <c r="Y6" s="142"/>
      <c r="Z6" s="138">
        <v>1924.26</v>
      </c>
      <c r="AA6" s="139" t="s">
        <v>39</v>
      </c>
      <c r="AB6" s="163"/>
    </row>
    <row r="7" spans="1:28" s="143" customFormat="1" ht="15.75" customHeight="1" x14ac:dyDescent="0.2">
      <c r="A7" s="137"/>
      <c r="B7" s="139"/>
      <c r="C7" s="179" t="s">
        <v>242</v>
      </c>
      <c r="D7" s="140"/>
      <c r="E7" s="140"/>
      <c r="F7" s="140"/>
      <c r="G7" s="140"/>
      <c r="H7" s="193" t="s">
        <v>379</v>
      </c>
      <c r="I7" s="141" t="s">
        <v>535</v>
      </c>
      <c r="J7" s="139" t="s">
        <v>30</v>
      </c>
      <c r="K7" s="140"/>
      <c r="L7" s="140"/>
      <c r="M7" s="139" t="s">
        <v>183</v>
      </c>
      <c r="N7" s="139" t="s">
        <v>591</v>
      </c>
      <c r="O7" s="140"/>
      <c r="P7" s="140"/>
      <c r="Q7" s="140"/>
      <c r="R7" s="140"/>
      <c r="S7" s="181">
        <v>42943</v>
      </c>
      <c r="T7" s="140"/>
      <c r="U7" s="140"/>
      <c r="V7" s="139">
        <v>2357.6999999999998</v>
      </c>
      <c r="W7" s="138">
        <v>0</v>
      </c>
      <c r="X7" s="139" t="s">
        <v>860</v>
      </c>
      <c r="Y7" s="142"/>
      <c r="Z7" s="138">
        <v>2357.6999999999998</v>
      </c>
      <c r="AA7" s="139" t="s">
        <v>39</v>
      </c>
      <c r="AB7" s="163"/>
    </row>
    <row r="8" spans="1:28" s="143" customFormat="1" ht="15.75" customHeight="1" x14ac:dyDescent="0.2">
      <c r="A8" s="137"/>
      <c r="B8" s="139"/>
      <c r="C8" s="179" t="s">
        <v>243</v>
      </c>
      <c r="D8" s="140"/>
      <c r="E8" s="140"/>
      <c r="F8" s="140"/>
      <c r="G8" s="140"/>
      <c r="H8" s="193" t="s">
        <v>380</v>
      </c>
      <c r="I8" s="141" t="s">
        <v>536</v>
      </c>
      <c r="J8" s="139" t="s">
        <v>30</v>
      </c>
      <c r="K8" s="140"/>
      <c r="L8" s="140"/>
      <c r="M8" s="139" t="s">
        <v>32</v>
      </c>
      <c r="N8" s="139" t="s">
        <v>592</v>
      </c>
      <c r="O8" s="140"/>
      <c r="P8" s="140"/>
      <c r="Q8" s="140"/>
      <c r="R8" s="140"/>
      <c r="S8" s="181">
        <v>42828</v>
      </c>
      <c r="T8" s="140"/>
      <c r="U8" s="140"/>
      <c r="V8" s="139">
        <v>2250</v>
      </c>
      <c r="W8" s="138">
        <v>0</v>
      </c>
      <c r="X8" s="139" t="s">
        <v>851</v>
      </c>
      <c r="Y8" s="142"/>
      <c r="Z8" s="138">
        <v>0</v>
      </c>
      <c r="AA8" s="139" t="s">
        <v>39</v>
      </c>
      <c r="AB8" s="163" t="s">
        <v>864</v>
      </c>
    </row>
    <row r="9" spans="1:28" s="123" customFormat="1" ht="15.75" customHeight="1" x14ac:dyDescent="0.2">
      <c r="A9" s="129"/>
      <c r="B9" s="125">
        <v>29026115</v>
      </c>
      <c r="C9" s="179" t="s">
        <v>244</v>
      </c>
      <c r="D9" s="124"/>
      <c r="E9" s="124"/>
      <c r="F9" s="124"/>
      <c r="G9" s="124"/>
      <c r="H9" s="193" t="s">
        <v>381</v>
      </c>
      <c r="I9" s="126" t="s">
        <v>514</v>
      </c>
      <c r="J9" s="139" t="s">
        <v>30</v>
      </c>
      <c r="K9" s="124"/>
      <c r="L9" s="124"/>
      <c r="M9" s="125" t="s">
        <v>187</v>
      </c>
      <c r="N9" s="125" t="s">
        <v>593</v>
      </c>
      <c r="O9" s="124"/>
      <c r="P9" s="124"/>
      <c r="Q9" s="124"/>
      <c r="R9" s="124"/>
      <c r="S9" s="182">
        <v>43017</v>
      </c>
      <c r="T9" s="124"/>
      <c r="U9" s="124"/>
      <c r="V9" s="125">
        <v>1332</v>
      </c>
      <c r="W9" s="138">
        <v>0</v>
      </c>
      <c r="X9" s="125" t="s">
        <v>860</v>
      </c>
      <c r="Y9" s="133"/>
      <c r="Z9" s="130">
        <v>1332</v>
      </c>
      <c r="AA9" s="139" t="s">
        <v>39</v>
      </c>
      <c r="AB9" s="164"/>
    </row>
    <row r="10" spans="1:28" s="123" customFormat="1" ht="15.75" customHeight="1" x14ac:dyDescent="0.2">
      <c r="A10" s="129"/>
      <c r="B10" s="125">
        <v>28859082</v>
      </c>
      <c r="C10" s="179" t="s">
        <v>245</v>
      </c>
      <c r="D10" s="124"/>
      <c r="E10" s="124"/>
      <c r="F10" s="124"/>
      <c r="G10" s="124"/>
      <c r="H10" s="193" t="s">
        <v>382</v>
      </c>
      <c r="I10" s="126" t="s">
        <v>515</v>
      </c>
      <c r="J10" s="139" t="s">
        <v>30</v>
      </c>
      <c r="K10" s="124"/>
      <c r="L10" s="124"/>
      <c r="M10" s="125" t="s">
        <v>187</v>
      </c>
      <c r="N10" s="125" t="s">
        <v>593</v>
      </c>
      <c r="O10" s="124"/>
      <c r="P10" s="124"/>
      <c r="Q10" s="124"/>
      <c r="R10" s="124"/>
      <c r="S10" s="182">
        <v>42949</v>
      </c>
      <c r="T10" s="124"/>
      <c r="U10" s="124"/>
      <c r="V10" s="125">
        <v>2108.5</v>
      </c>
      <c r="W10" s="138">
        <v>0</v>
      </c>
      <c r="X10" s="125" t="s">
        <v>860</v>
      </c>
      <c r="Y10" s="133"/>
      <c r="Z10" s="130">
        <v>2108.5</v>
      </c>
      <c r="AA10" s="139" t="s">
        <v>39</v>
      </c>
      <c r="AB10" s="164"/>
    </row>
    <row r="11" spans="1:28" s="123" customFormat="1" ht="15.75" customHeight="1" x14ac:dyDescent="0.2">
      <c r="A11" s="129"/>
      <c r="B11" s="125">
        <v>28559428</v>
      </c>
      <c r="C11" s="179" t="s">
        <v>246</v>
      </c>
      <c r="D11" s="124"/>
      <c r="E11" s="124"/>
      <c r="F11" s="124"/>
      <c r="G11" s="124"/>
      <c r="H11" s="193" t="s">
        <v>383</v>
      </c>
      <c r="I11" s="126" t="s">
        <v>516</v>
      </c>
      <c r="J11" s="139" t="s">
        <v>30</v>
      </c>
      <c r="K11" s="124"/>
      <c r="L11" s="124"/>
      <c r="M11" s="125" t="s">
        <v>187</v>
      </c>
      <c r="N11" s="125" t="s">
        <v>594</v>
      </c>
      <c r="O11" s="124"/>
      <c r="P11" s="124"/>
      <c r="Q11" s="124"/>
      <c r="R11" s="124"/>
      <c r="S11" s="182">
        <v>42898</v>
      </c>
      <c r="T11" s="124"/>
      <c r="U11" s="124"/>
      <c r="V11" s="125">
        <v>2199.9</v>
      </c>
      <c r="W11" s="138">
        <v>0</v>
      </c>
      <c r="X11" s="125" t="s">
        <v>860</v>
      </c>
      <c r="Y11" s="133"/>
      <c r="Z11" s="130">
        <v>2199.9</v>
      </c>
      <c r="AA11" s="139" t="s">
        <v>39</v>
      </c>
      <c r="AB11" s="164"/>
    </row>
    <row r="12" spans="1:28" s="123" customFormat="1" ht="15.75" customHeight="1" x14ac:dyDescent="0.2">
      <c r="A12" s="129"/>
      <c r="B12" s="125"/>
      <c r="C12" s="179" t="s">
        <v>247</v>
      </c>
      <c r="D12" s="124"/>
      <c r="E12" s="124"/>
      <c r="F12" s="124"/>
      <c r="G12" s="124"/>
      <c r="H12" s="193" t="s">
        <v>384</v>
      </c>
      <c r="I12" s="126" t="s">
        <v>517</v>
      </c>
      <c r="J12" s="139" t="s">
        <v>30</v>
      </c>
      <c r="K12" s="124"/>
      <c r="L12" s="124"/>
      <c r="M12" s="125" t="s">
        <v>185</v>
      </c>
      <c r="N12" s="125" t="s">
        <v>595</v>
      </c>
      <c r="O12" s="124"/>
      <c r="P12" s="124"/>
      <c r="Q12" s="124"/>
      <c r="R12" s="124"/>
      <c r="S12" s="182">
        <v>42916</v>
      </c>
      <c r="T12" s="124"/>
      <c r="U12" s="124"/>
      <c r="V12" s="125">
        <v>2144.4699999999998</v>
      </c>
      <c r="W12" s="138">
        <v>0</v>
      </c>
      <c r="X12" s="125" t="s">
        <v>860</v>
      </c>
      <c r="Y12" s="133"/>
      <c r="Z12" s="130">
        <v>2144.4699999999998</v>
      </c>
      <c r="AA12" s="139" t="s">
        <v>39</v>
      </c>
      <c r="AB12" s="164"/>
    </row>
    <row r="13" spans="1:28" s="123" customFormat="1" ht="15.75" customHeight="1" x14ac:dyDescent="0.2">
      <c r="A13" s="129"/>
      <c r="B13" s="125"/>
      <c r="C13" s="179" t="s">
        <v>248</v>
      </c>
      <c r="D13" s="124"/>
      <c r="E13" s="124"/>
      <c r="F13" s="124"/>
      <c r="G13" s="124"/>
      <c r="H13" s="193" t="s">
        <v>385</v>
      </c>
      <c r="I13" s="126" t="s">
        <v>518</v>
      </c>
      <c r="J13" s="139" t="s">
        <v>30</v>
      </c>
      <c r="K13" s="124"/>
      <c r="L13" s="124"/>
      <c r="M13" s="125" t="s">
        <v>32</v>
      </c>
      <c r="N13" s="125" t="s">
        <v>596</v>
      </c>
      <c r="O13" s="124"/>
      <c r="P13" s="124"/>
      <c r="Q13" s="124"/>
      <c r="R13" s="124"/>
      <c r="S13" s="182">
        <v>42963</v>
      </c>
      <c r="T13" s="124"/>
      <c r="U13" s="124"/>
      <c r="V13" s="125">
        <v>2887.32</v>
      </c>
      <c r="W13" s="138">
        <v>0</v>
      </c>
      <c r="X13" s="125" t="s">
        <v>860</v>
      </c>
      <c r="Y13" s="133"/>
      <c r="Z13" s="130">
        <v>2887.32</v>
      </c>
      <c r="AA13" s="139" t="s">
        <v>39</v>
      </c>
      <c r="AB13" s="164"/>
    </row>
    <row r="14" spans="1:28" s="123" customFormat="1" ht="15.75" customHeight="1" x14ac:dyDescent="0.2">
      <c r="A14" s="129"/>
      <c r="B14" s="125"/>
      <c r="C14" s="179" t="s">
        <v>249</v>
      </c>
      <c r="D14" s="124"/>
      <c r="E14" s="124"/>
      <c r="F14" s="124"/>
      <c r="G14" s="124"/>
      <c r="H14" s="193" t="s">
        <v>386</v>
      </c>
      <c r="I14" s="126" t="s">
        <v>519</v>
      </c>
      <c r="J14" s="139" t="s">
        <v>30</v>
      </c>
      <c r="K14" s="124"/>
      <c r="L14" s="124"/>
      <c r="M14" s="125" t="s">
        <v>181</v>
      </c>
      <c r="N14" s="125" t="s">
        <v>597</v>
      </c>
      <c r="O14" s="124"/>
      <c r="P14" s="124"/>
      <c r="Q14" s="124"/>
      <c r="R14" s="124"/>
      <c r="S14" s="182">
        <v>43012</v>
      </c>
      <c r="T14" s="124"/>
      <c r="U14" s="124"/>
      <c r="V14" s="125">
        <v>1644</v>
      </c>
      <c r="W14" s="138">
        <v>0</v>
      </c>
      <c r="X14" s="125" t="s">
        <v>860</v>
      </c>
      <c r="Y14" s="133"/>
      <c r="Z14" s="130">
        <v>1644</v>
      </c>
      <c r="AA14" s="139" t="s">
        <v>39</v>
      </c>
      <c r="AB14" s="164"/>
    </row>
    <row r="15" spans="1:28" s="123" customFormat="1" ht="15.75" customHeight="1" x14ac:dyDescent="0.2">
      <c r="A15" s="129"/>
      <c r="B15" s="125"/>
      <c r="C15" s="179" t="s">
        <v>250</v>
      </c>
      <c r="D15" s="124"/>
      <c r="E15" s="124"/>
      <c r="F15" s="124"/>
      <c r="G15" s="124"/>
      <c r="H15" s="193" t="s">
        <v>387</v>
      </c>
      <c r="I15" s="126" t="s">
        <v>520</v>
      </c>
      <c r="J15" s="139" t="s">
        <v>30</v>
      </c>
      <c r="K15" s="124"/>
      <c r="L15" s="124"/>
      <c r="M15" s="125" t="s">
        <v>183</v>
      </c>
      <c r="N15" s="125" t="s">
        <v>598</v>
      </c>
      <c r="O15" s="124"/>
      <c r="P15" s="124"/>
      <c r="Q15" s="124"/>
      <c r="R15" s="124"/>
      <c r="S15" s="182">
        <v>42765</v>
      </c>
      <c r="T15" s="124"/>
      <c r="U15" s="124"/>
      <c r="V15" s="125">
        <v>3258.54</v>
      </c>
      <c r="W15" s="138">
        <v>0</v>
      </c>
      <c r="X15" s="125" t="s">
        <v>860</v>
      </c>
      <c r="Y15" s="133"/>
      <c r="Z15" s="130">
        <v>3258.54</v>
      </c>
      <c r="AA15" s="139" t="s">
        <v>39</v>
      </c>
      <c r="AB15" s="164"/>
    </row>
    <row r="16" spans="1:28" s="123" customFormat="1" ht="15.75" customHeight="1" x14ac:dyDescent="0.2">
      <c r="A16" s="129"/>
      <c r="B16" s="125"/>
      <c r="C16" s="194" t="s">
        <v>251</v>
      </c>
      <c r="D16" s="124"/>
      <c r="E16" s="124"/>
      <c r="F16" s="124"/>
      <c r="G16" s="124"/>
      <c r="H16" s="193" t="s">
        <v>388</v>
      </c>
      <c r="I16" s="126" t="s">
        <v>521</v>
      </c>
      <c r="J16" s="139" t="s">
        <v>30</v>
      </c>
      <c r="K16" s="124"/>
      <c r="L16" s="124"/>
      <c r="M16" s="125" t="s">
        <v>183</v>
      </c>
      <c r="N16" s="125" t="s">
        <v>598</v>
      </c>
      <c r="O16" s="124"/>
      <c r="P16" s="124"/>
      <c r="Q16" s="124"/>
      <c r="R16" s="124"/>
      <c r="S16" s="182">
        <v>42915</v>
      </c>
      <c r="T16" s="124"/>
      <c r="U16" s="124"/>
      <c r="V16" s="125">
        <v>2152.56</v>
      </c>
      <c r="W16" s="138">
        <v>0</v>
      </c>
      <c r="X16" s="125" t="s">
        <v>860</v>
      </c>
      <c r="Y16" s="133"/>
      <c r="Z16" s="130">
        <v>2152.56</v>
      </c>
      <c r="AA16" s="139" t="s">
        <v>39</v>
      </c>
      <c r="AB16" s="164"/>
    </row>
    <row r="17" spans="1:28" s="123" customFormat="1" ht="15.75" customHeight="1" x14ac:dyDescent="0.2">
      <c r="A17" s="129"/>
      <c r="B17" s="125"/>
      <c r="C17" s="179" t="s">
        <v>252</v>
      </c>
      <c r="D17" s="124"/>
      <c r="E17" s="124"/>
      <c r="F17" s="124"/>
      <c r="G17" s="124"/>
      <c r="H17" s="193" t="s">
        <v>389</v>
      </c>
      <c r="I17" s="126" t="s">
        <v>522</v>
      </c>
      <c r="J17" s="139" t="s">
        <v>30</v>
      </c>
      <c r="K17" s="124"/>
      <c r="L17" s="124"/>
      <c r="M17" s="125" t="s">
        <v>185</v>
      </c>
      <c r="N17" s="125" t="s">
        <v>599</v>
      </c>
      <c r="O17" s="124"/>
      <c r="P17" s="124"/>
      <c r="Q17" s="124"/>
      <c r="R17" s="124"/>
      <c r="S17" s="182">
        <v>42835</v>
      </c>
      <c r="T17" s="124"/>
      <c r="U17" s="124"/>
      <c r="V17" s="125">
        <v>3114.58</v>
      </c>
      <c r="W17" s="138">
        <v>0</v>
      </c>
      <c r="X17" s="125" t="s">
        <v>860</v>
      </c>
      <c r="Y17" s="133"/>
      <c r="Z17" s="130">
        <v>3114.58</v>
      </c>
      <c r="AA17" s="139" t="s">
        <v>39</v>
      </c>
      <c r="AB17" s="164"/>
    </row>
    <row r="18" spans="1:28" s="123" customFormat="1" ht="15.75" customHeight="1" x14ac:dyDescent="0.2">
      <c r="A18" s="129"/>
      <c r="B18" s="125">
        <v>28486997</v>
      </c>
      <c r="C18" s="179" t="s">
        <v>253</v>
      </c>
      <c r="D18" s="124"/>
      <c r="E18" s="124"/>
      <c r="F18" s="124"/>
      <c r="G18" s="124"/>
      <c r="H18" s="193" t="s">
        <v>390</v>
      </c>
      <c r="I18" s="126" t="s">
        <v>523</v>
      </c>
      <c r="J18" s="139" t="s">
        <v>30</v>
      </c>
      <c r="K18" s="124"/>
      <c r="L18" s="124"/>
      <c r="M18" s="125" t="s">
        <v>187</v>
      </c>
      <c r="N18" s="125" t="s">
        <v>600</v>
      </c>
      <c r="O18" s="124"/>
      <c r="P18" s="124"/>
      <c r="Q18" s="124"/>
      <c r="R18" s="124"/>
      <c r="S18" s="182">
        <v>42830</v>
      </c>
      <c r="T18" s="124"/>
      <c r="U18" s="124"/>
      <c r="V18" s="125">
        <v>2136</v>
      </c>
      <c r="W18" s="138">
        <v>0</v>
      </c>
      <c r="X18" s="125" t="s">
        <v>860</v>
      </c>
      <c r="Y18" s="133"/>
      <c r="Z18" s="130">
        <v>2136</v>
      </c>
      <c r="AA18" s="139" t="s">
        <v>39</v>
      </c>
      <c r="AB18" s="164"/>
    </row>
    <row r="19" spans="1:28" s="123" customFormat="1" ht="15.75" customHeight="1" x14ac:dyDescent="0.2">
      <c r="A19" s="129"/>
      <c r="B19" s="125"/>
      <c r="C19" s="179" t="s">
        <v>254</v>
      </c>
      <c r="D19" s="124"/>
      <c r="E19" s="124"/>
      <c r="F19" s="124"/>
      <c r="G19" s="124"/>
      <c r="H19" s="193" t="s">
        <v>391</v>
      </c>
      <c r="I19" s="126" t="s">
        <v>524</v>
      </c>
      <c r="J19" s="139" t="s">
        <v>30</v>
      </c>
      <c r="K19" s="124"/>
      <c r="L19" s="124"/>
      <c r="M19" s="125" t="s">
        <v>32</v>
      </c>
      <c r="N19" s="125" t="s">
        <v>601</v>
      </c>
      <c r="O19" s="124"/>
      <c r="P19" s="124"/>
      <c r="Q19" s="124"/>
      <c r="R19" s="124"/>
      <c r="S19" s="182">
        <v>42915</v>
      </c>
      <c r="T19" s="124"/>
      <c r="U19" s="124"/>
      <c r="V19" s="125">
        <v>2520</v>
      </c>
      <c r="W19" s="138">
        <v>0</v>
      </c>
      <c r="X19" s="125" t="s">
        <v>851</v>
      </c>
      <c r="Y19" s="133"/>
      <c r="Z19" s="130">
        <v>0</v>
      </c>
      <c r="AA19" s="139" t="s">
        <v>39</v>
      </c>
      <c r="AB19" s="164" t="s">
        <v>863</v>
      </c>
    </row>
    <row r="20" spans="1:28" s="123" customFormat="1" ht="15.75" customHeight="1" x14ac:dyDescent="0.2">
      <c r="A20" s="129"/>
      <c r="B20" s="125"/>
      <c r="C20" s="179" t="s">
        <v>255</v>
      </c>
      <c r="D20" s="124"/>
      <c r="E20" s="124"/>
      <c r="F20" s="124"/>
      <c r="G20" s="124"/>
      <c r="H20" s="193" t="s">
        <v>392</v>
      </c>
      <c r="I20" s="126" t="s">
        <v>525</v>
      </c>
      <c r="J20" s="139" t="s">
        <v>30</v>
      </c>
      <c r="K20" s="124"/>
      <c r="L20" s="124"/>
      <c r="M20" s="125" t="s">
        <v>32</v>
      </c>
      <c r="N20" s="125" t="s">
        <v>602</v>
      </c>
      <c r="O20" s="124"/>
      <c r="P20" s="124"/>
      <c r="Q20" s="124"/>
      <c r="R20" s="124"/>
      <c r="S20" s="182">
        <v>42826</v>
      </c>
      <c r="T20" s="124"/>
      <c r="U20" s="124"/>
      <c r="V20" s="125">
        <v>3756.01</v>
      </c>
      <c r="W20" s="138">
        <v>0</v>
      </c>
      <c r="X20" s="125" t="s">
        <v>860</v>
      </c>
      <c r="Y20" s="133"/>
      <c r="Z20" s="130">
        <v>3756.01</v>
      </c>
      <c r="AA20" s="139" t="s">
        <v>39</v>
      </c>
      <c r="AB20" s="164"/>
    </row>
    <row r="21" spans="1:28" s="123" customFormat="1" ht="15.75" customHeight="1" x14ac:dyDescent="0.2">
      <c r="A21" s="129"/>
      <c r="B21" s="125"/>
      <c r="C21" s="179" t="s">
        <v>256</v>
      </c>
      <c r="D21" s="124"/>
      <c r="E21" s="124"/>
      <c r="F21" s="124"/>
      <c r="G21" s="124"/>
      <c r="H21" s="193" t="s">
        <v>393</v>
      </c>
      <c r="I21" s="126" t="s">
        <v>526</v>
      </c>
      <c r="J21" s="139" t="s">
        <v>30</v>
      </c>
      <c r="K21" s="124"/>
      <c r="L21" s="124"/>
      <c r="M21" s="125" t="s">
        <v>32</v>
      </c>
      <c r="N21" s="125" t="s">
        <v>603</v>
      </c>
      <c r="O21" s="124"/>
      <c r="P21" s="124"/>
      <c r="Q21" s="124"/>
      <c r="R21" s="124"/>
      <c r="S21" s="182">
        <v>42950</v>
      </c>
      <c r="T21" s="124"/>
      <c r="U21" s="124"/>
      <c r="V21" s="125">
        <v>3212.32</v>
      </c>
      <c r="W21" s="138">
        <v>0</v>
      </c>
      <c r="X21" s="125" t="s">
        <v>860</v>
      </c>
      <c r="Y21" s="133"/>
      <c r="Z21" s="130">
        <v>3212.32</v>
      </c>
      <c r="AA21" s="139" t="s">
        <v>39</v>
      </c>
      <c r="AB21" s="164"/>
    </row>
    <row r="22" spans="1:28" s="123" customFormat="1" ht="12.6" customHeight="1" x14ac:dyDescent="0.2">
      <c r="A22" s="129"/>
      <c r="B22" s="125"/>
      <c r="C22" s="179" t="s">
        <v>257</v>
      </c>
      <c r="D22" s="124"/>
      <c r="E22" s="124"/>
      <c r="F22" s="124"/>
      <c r="G22" s="124"/>
      <c r="H22" s="193" t="s">
        <v>394</v>
      </c>
      <c r="I22" s="126" t="s">
        <v>527</v>
      </c>
      <c r="J22" s="139" t="s">
        <v>30</v>
      </c>
      <c r="K22" s="124"/>
      <c r="L22" s="124"/>
      <c r="M22" s="125" t="s">
        <v>32</v>
      </c>
      <c r="N22" s="125" t="s">
        <v>604</v>
      </c>
      <c r="O22" s="124"/>
      <c r="P22" s="124"/>
      <c r="Q22" s="124"/>
      <c r="R22" s="124"/>
      <c r="S22" s="182">
        <v>42993</v>
      </c>
      <c r="T22" s="124"/>
      <c r="U22" s="124"/>
      <c r="V22" s="125">
        <v>2520</v>
      </c>
      <c r="W22" s="138">
        <v>0</v>
      </c>
      <c r="X22" s="125" t="s">
        <v>851</v>
      </c>
      <c r="Y22" s="133"/>
      <c r="Z22" s="130">
        <v>0</v>
      </c>
      <c r="AA22" s="139" t="s">
        <v>39</v>
      </c>
      <c r="AB22" s="164" t="s">
        <v>863</v>
      </c>
    </row>
    <row r="23" spans="1:28" s="106" customFormat="1" ht="15.75" customHeight="1" x14ac:dyDescent="0.2">
      <c r="A23" s="129"/>
      <c r="B23" s="177"/>
      <c r="C23" s="179" t="s">
        <v>258</v>
      </c>
      <c r="D23" s="124"/>
      <c r="E23" s="124"/>
      <c r="F23" s="124"/>
      <c r="G23" s="124"/>
      <c r="H23" s="193" t="s">
        <v>395</v>
      </c>
      <c r="I23" s="126" t="s">
        <v>528</v>
      </c>
      <c r="J23" s="139" t="s">
        <v>30</v>
      </c>
      <c r="K23" s="124"/>
      <c r="L23" s="124"/>
      <c r="M23" s="125" t="s">
        <v>32</v>
      </c>
      <c r="N23" s="125" t="s">
        <v>605</v>
      </c>
      <c r="O23" s="124"/>
      <c r="P23" s="124"/>
      <c r="Q23" s="124"/>
      <c r="R23" s="124"/>
      <c r="S23" s="182">
        <v>42835</v>
      </c>
      <c r="T23" s="124"/>
      <c r="U23" s="124"/>
      <c r="V23" s="125">
        <v>1440</v>
      </c>
      <c r="W23" s="138">
        <v>0</v>
      </c>
      <c r="X23" s="125" t="s">
        <v>851</v>
      </c>
      <c r="Y23" s="133"/>
      <c r="Z23" s="130">
        <v>0</v>
      </c>
      <c r="AA23" s="139" t="s">
        <v>39</v>
      </c>
      <c r="AB23" s="164" t="s">
        <v>864</v>
      </c>
    </row>
    <row r="24" spans="1:28" ht="15.75" customHeight="1" x14ac:dyDescent="0.2">
      <c r="A24" s="170"/>
      <c r="B24" s="178"/>
      <c r="C24" s="179" t="s">
        <v>259</v>
      </c>
      <c r="D24" s="172"/>
      <c r="E24" s="172"/>
      <c r="F24" s="172"/>
      <c r="G24" s="172"/>
      <c r="H24" s="192" t="s">
        <v>396</v>
      </c>
      <c r="I24" s="174" t="s">
        <v>529</v>
      </c>
      <c r="J24" s="139" t="s">
        <v>30</v>
      </c>
      <c r="K24" s="172"/>
      <c r="L24" s="172"/>
      <c r="M24" s="173" t="s">
        <v>32</v>
      </c>
      <c r="N24" s="173" t="s">
        <v>668</v>
      </c>
      <c r="O24" s="172" t="s">
        <v>32</v>
      </c>
      <c r="P24" s="172" t="s">
        <v>667</v>
      </c>
      <c r="Q24" s="172"/>
      <c r="R24" s="172"/>
      <c r="S24" s="180">
        <v>42888</v>
      </c>
      <c r="T24" s="172"/>
      <c r="U24" s="172"/>
      <c r="V24" s="173">
        <v>1332</v>
      </c>
      <c r="W24" s="138">
        <v>0</v>
      </c>
      <c r="X24" s="173" t="s">
        <v>860</v>
      </c>
      <c r="Y24" s="175"/>
      <c r="Z24" s="171">
        <v>1332</v>
      </c>
      <c r="AA24" s="139" t="s">
        <v>39</v>
      </c>
      <c r="AB24" s="176"/>
    </row>
    <row r="25" spans="1:28" ht="15.75" customHeight="1" x14ac:dyDescent="0.2">
      <c r="A25" s="170"/>
      <c r="B25" s="178"/>
      <c r="C25" s="179" t="s">
        <v>260</v>
      </c>
      <c r="D25" s="172"/>
      <c r="E25" s="172"/>
      <c r="F25" s="172"/>
      <c r="G25" s="172"/>
      <c r="H25" s="192" t="s">
        <v>397</v>
      </c>
      <c r="I25" s="174" t="s">
        <v>530</v>
      </c>
      <c r="J25" s="139" t="s">
        <v>30</v>
      </c>
      <c r="K25" s="172"/>
      <c r="L25" s="172"/>
      <c r="M25" s="173" t="s">
        <v>32</v>
      </c>
      <c r="N25" s="173" t="s">
        <v>602</v>
      </c>
      <c r="O25" s="172"/>
      <c r="P25" s="172"/>
      <c r="Q25" s="172"/>
      <c r="R25" s="172"/>
      <c r="S25" s="180">
        <v>42894</v>
      </c>
      <c r="T25" s="172"/>
      <c r="U25" s="172"/>
      <c r="V25" s="173">
        <v>2250</v>
      </c>
      <c r="W25" s="138">
        <v>0</v>
      </c>
      <c r="X25" s="173" t="s">
        <v>851</v>
      </c>
      <c r="Y25" s="175"/>
      <c r="Z25" s="171">
        <v>0</v>
      </c>
      <c r="AA25" s="139" t="s">
        <v>39</v>
      </c>
      <c r="AB25" s="176" t="s">
        <v>863</v>
      </c>
    </row>
    <row r="26" spans="1:28" ht="15.75" customHeight="1" x14ac:dyDescent="0.2">
      <c r="A26" s="170"/>
      <c r="B26" s="178"/>
      <c r="C26" s="179" t="s">
        <v>261</v>
      </c>
      <c r="D26" s="172"/>
      <c r="E26" s="172"/>
      <c r="F26" s="172"/>
      <c r="G26" s="172"/>
      <c r="H26" s="192" t="s">
        <v>398</v>
      </c>
      <c r="I26" s="174" t="s">
        <v>522</v>
      </c>
      <c r="J26" s="139" t="s">
        <v>30</v>
      </c>
      <c r="K26" s="172"/>
      <c r="L26" s="172"/>
      <c r="M26" s="173" t="s">
        <v>32</v>
      </c>
      <c r="N26" s="173" t="s">
        <v>602</v>
      </c>
      <c r="O26" s="172"/>
      <c r="P26" s="172"/>
      <c r="Q26" s="172"/>
      <c r="R26" s="172"/>
      <c r="S26" s="180">
        <v>42894</v>
      </c>
      <c r="T26" s="172"/>
      <c r="U26" s="172"/>
      <c r="V26" s="173">
        <v>1440.83</v>
      </c>
      <c r="W26" s="138">
        <v>0</v>
      </c>
      <c r="X26" s="173" t="s">
        <v>860</v>
      </c>
      <c r="Y26" s="175"/>
      <c r="Z26" s="171">
        <v>1440.83</v>
      </c>
      <c r="AA26" s="139" t="s">
        <v>39</v>
      </c>
      <c r="AB26" s="176"/>
    </row>
    <row r="27" spans="1:28" ht="15.75" customHeight="1" x14ac:dyDescent="0.2">
      <c r="A27" s="170"/>
      <c r="B27" s="178"/>
      <c r="C27" s="179" t="s">
        <v>262</v>
      </c>
      <c r="D27" s="172"/>
      <c r="E27" s="172"/>
      <c r="F27" s="172"/>
      <c r="G27" s="172"/>
      <c r="H27" s="192" t="s">
        <v>399</v>
      </c>
      <c r="I27" s="174" t="s">
        <v>531</v>
      </c>
      <c r="J27" s="139" t="s">
        <v>30</v>
      </c>
      <c r="K27" s="172"/>
      <c r="L27" s="172"/>
      <c r="M27" s="173" t="s">
        <v>205</v>
      </c>
      <c r="N27" s="173" t="s">
        <v>606</v>
      </c>
      <c r="O27" s="172"/>
      <c r="P27" s="172"/>
      <c r="Q27" s="172"/>
      <c r="R27" s="172"/>
      <c r="S27" s="180">
        <v>42829</v>
      </c>
      <c r="T27" s="172"/>
      <c r="U27" s="172"/>
      <c r="V27" s="173">
        <v>2136</v>
      </c>
      <c r="W27" s="138">
        <v>0</v>
      </c>
      <c r="X27" s="173" t="s">
        <v>860</v>
      </c>
      <c r="Y27" s="175"/>
      <c r="Z27" s="171">
        <v>2136</v>
      </c>
      <c r="AA27" s="139" t="s">
        <v>39</v>
      </c>
      <c r="AB27" s="176"/>
    </row>
    <row r="28" spans="1:28" ht="15.75" customHeight="1" x14ac:dyDescent="0.2">
      <c r="A28" s="170"/>
      <c r="B28" s="178"/>
      <c r="C28" s="179" t="s">
        <v>263</v>
      </c>
      <c r="D28" s="172"/>
      <c r="E28" s="172"/>
      <c r="F28" s="172"/>
      <c r="G28" s="172"/>
      <c r="H28" s="192" t="s">
        <v>400</v>
      </c>
      <c r="I28" s="174" t="s">
        <v>529</v>
      </c>
      <c r="J28" s="139" t="s">
        <v>30</v>
      </c>
      <c r="K28" s="172"/>
      <c r="L28" s="172"/>
      <c r="M28" s="173" t="s">
        <v>185</v>
      </c>
      <c r="N28" s="173" t="s">
        <v>607</v>
      </c>
      <c r="O28" s="172"/>
      <c r="P28" s="172"/>
      <c r="Q28" s="172"/>
      <c r="R28" s="172"/>
      <c r="S28" s="180">
        <v>42887</v>
      </c>
      <c r="T28" s="172"/>
      <c r="U28" s="172"/>
      <c r="V28" s="173">
        <v>1332</v>
      </c>
      <c r="W28" s="138">
        <v>0</v>
      </c>
      <c r="X28" s="173" t="s">
        <v>860</v>
      </c>
      <c r="Y28" s="175"/>
      <c r="Z28" s="171">
        <v>1332</v>
      </c>
      <c r="AA28" s="139" t="s">
        <v>39</v>
      </c>
      <c r="AB28" s="176"/>
    </row>
    <row r="29" spans="1:28" ht="15.75" customHeight="1" x14ac:dyDescent="0.2">
      <c r="A29" s="170"/>
      <c r="B29" s="178">
        <v>28578314</v>
      </c>
      <c r="C29" s="179" t="s">
        <v>264</v>
      </c>
      <c r="D29" s="172"/>
      <c r="E29" s="172"/>
      <c r="F29" s="172"/>
      <c r="G29" s="172"/>
      <c r="H29" s="192" t="s">
        <v>401</v>
      </c>
      <c r="I29" s="174" t="s">
        <v>532</v>
      </c>
      <c r="J29" s="139" t="s">
        <v>30</v>
      </c>
      <c r="K29" s="172"/>
      <c r="L29" s="172"/>
      <c r="M29" s="173" t="s">
        <v>187</v>
      </c>
      <c r="N29" s="173" t="s">
        <v>600</v>
      </c>
      <c r="O29" s="172"/>
      <c r="P29" s="172"/>
      <c r="Q29" s="172"/>
      <c r="R29" s="172"/>
      <c r="S29" s="180">
        <v>42905</v>
      </c>
      <c r="T29" s="172"/>
      <c r="U29" s="172"/>
      <c r="V29" s="173">
        <v>1961.36</v>
      </c>
      <c r="W29" s="171">
        <v>1412.18</v>
      </c>
      <c r="X29" s="173" t="s">
        <v>860</v>
      </c>
      <c r="Y29" s="175"/>
      <c r="Z29" s="191">
        <v>3373.54</v>
      </c>
      <c r="AA29" s="139" t="s">
        <v>39</v>
      </c>
      <c r="AB29" s="176" t="s">
        <v>861</v>
      </c>
    </row>
    <row r="30" spans="1:28" ht="15.75" customHeight="1" x14ac:dyDescent="0.2">
      <c r="A30" s="170"/>
      <c r="B30" s="178"/>
      <c r="C30" s="179" t="s">
        <v>265</v>
      </c>
      <c r="D30" s="172"/>
      <c r="E30" s="172"/>
      <c r="F30" s="172"/>
      <c r="G30" s="172"/>
      <c r="H30" s="192" t="s">
        <v>402</v>
      </c>
      <c r="I30" s="174" t="s">
        <v>533</v>
      </c>
      <c r="J30" s="139" t="s">
        <v>30</v>
      </c>
      <c r="K30" s="172"/>
      <c r="L30" s="172"/>
      <c r="M30" s="173" t="s">
        <v>185</v>
      </c>
      <c r="N30" s="173" t="s">
        <v>608</v>
      </c>
      <c r="O30" s="172"/>
      <c r="P30" s="172"/>
      <c r="Q30" s="172"/>
      <c r="R30" s="172"/>
      <c r="S30" s="180">
        <v>42850</v>
      </c>
      <c r="T30" s="172"/>
      <c r="U30" s="172"/>
      <c r="V30" s="173">
        <v>1332</v>
      </c>
      <c r="W30" s="171">
        <v>0</v>
      </c>
      <c r="X30" s="173" t="s">
        <v>860</v>
      </c>
      <c r="Y30" s="175"/>
      <c r="Z30" s="171">
        <v>1332</v>
      </c>
      <c r="AA30" s="139" t="s">
        <v>39</v>
      </c>
      <c r="AB30" s="176"/>
    </row>
    <row r="31" spans="1:28" ht="15.75" customHeight="1" x14ac:dyDescent="0.2">
      <c r="A31" s="170"/>
      <c r="B31" s="178"/>
      <c r="C31" s="179" t="s">
        <v>266</v>
      </c>
      <c r="D31" s="172"/>
      <c r="E31" s="172"/>
      <c r="F31" s="172"/>
      <c r="G31" s="172"/>
      <c r="H31" s="192" t="s">
        <v>403</v>
      </c>
      <c r="I31" s="174" t="s">
        <v>537</v>
      </c>
      <c r="J31" s="139" t="s">
        <v>30</v>
      </c>
      <c r="K31" s="172"/>
      <c r="L31" s="172"/>
      <c r="M31" s="173" t="s">
        <v>185</v>
      </c>
      <c r="N31" s="173" t="s">
        <v>609</v>
      </c>
      <c r="O31" s="172"/>
      <c r="P31" s="172"/>
      <c r="Q31" s="172"/>
      <c r="R31" s="172"/>
      <c r="S31" s="180">
        <v>42850</v>
      </c>
      <c r="T31" s="172"/>
      <c r="U31" s="172"/>
      <c r="V31" s="173">
        <v>1728</v>
      </c>
      <c r="W31" s="171">
        <v>0</v>
      </c>
      <c r="X31" s="173" t="s">
        <v>862</v>
      </c>
      <c r="Y31" s="175"/>
      <c r="Z31" s="171">
        <v>0</v>
      </c>
      <c r="AA31" s="139" t="s">
        <v>39</v>
      </c>
      <c r="AB31" s="176"/>
    </row>
    <row r="32" spans="1:28" ht="15.75" customHeight="1" x14ac:dyDescent="0.2">
      <c r="A32" s="170"/>
      <c r="B32" s="178"/>
      <c r="C32" s="179" t="s">
        <v>267</v>
      </c>
      <c r="D32" s="172"/>
      <c r="E32" s="172"/>
      <c r="F32" s="172"/>
      <c r="G32" s="172"/>
      <c r="H32" s="192" t="s">
        <v>404</v>
      </c>
      <c r="I32" s="174" t="s">
        <v>537</v>
      </c>
      <c r="J32" s="139" t="s">
        <v>30</v>
      </c>
      <c r="K32" s="172"/>
      <c r="L32" s="172"/>
      <c r="M32" s="173" t="s">
        <v>185</v>
      </c>
      <c r="N32" s="173" t="s">
        <v>609</v>
      </c>
      <c r="O32" s="172"/>
      <c r="P32" s="172"/>
      <c r="Q32" s="172"/>
      <c r="R32" s="172"/>
      <c r="S32" s="180">
        <v>42850</v>
      </c>
      <c r="T32" s="172"/>
      <c r="U32" s="172"/>
      <c r="V32" s="173">
        <v>1728</v>
      </c>
      <c r="W32" s="171">
        <v>0</v>
      </c>
      <c r="X32" s="173" t="s">
        <v>862</v>
      </c>
      <c r="Y32" s="175"/>
      <c r="Z32" s="171">
        <v>0</v>
      </c>
      <c r="AA32" s="139" t="s">
        <v>39</v>
      </c>
      <c r="AB32" s="176"/>
    </row>
    <row r="33" spans="1:28" ht="15.75" customHeight="1" x14ac:dyDescent="0.2">
      <c r="A33" s="170"/>
      <c r="B33" s="178"/>
      <c r="C33" s="179" t="s">
        <v>268</v>
      </c>
      <c r="D33" s="172"/>
      <c r="E33" s="172"/>
      <c r="F33" s="172"/>
      <c r="G33" s="172"/>
      <c r="H33" s="192" t="s">
        <v>405</v>
      </c>
      <c r="I33" s="174" t="s">
        <v>538</v>
      </c>
      <c r="J33" s="139" t="s">
        <v>30</v>
      </c>
      <c r="K33" s="172"/>
      <c r="L33" s="172"/>
      <c r="M33" s="173" t="s">
        <v>185</v>
      </c>
      <c r="N33" s="173" t="s">
        <v>599</v>
      </c>
      <c r="O33" s="172"/>
      <c r="P33" s="172"/>
      <c r="Q33" s="172"/>
      <c r="R33" s="172"/>
      <c r="S33" s="180">
        <v>42880</v>
      </c>
      <c r="T33" s="172"/>
      <c r="U33" s="172"/>
      <c r="V33" s="173">
        <v>1728</v>
      </c>
      <c r="W33" s="171">
        <v>0</v>
      </c>
      <c r="X33" s="173" t="s">
        <v>862</v>
      </c>
      <c r="Y33" s="175"/>
      <c r="Z33" s="171">
        <v>0</v>
      </c>
      <c r="AA33" s="139" t="s">
        <v>39</v>
      </c>
      <c r="AB33" s="176"/>
    </row>
    <row r="34" spans="1:28" ht="15.75" customHeight="1" x14ac:dyDescent="0.2">
      <c r="A34" s="170"/>
      <c r="B34" s="178"/>
      <c r="C34" s="179" t="s">
        <v>269</v>
      </c>
      <c r="D34" s="172"/>
      <c r="E34" s="172"/>
      <c r="F34" s="172"/>
      <c r="G34" s="172"/>
      <c r="H34" s="192" t="s">
        <v>406</v>
      </c>
      <c r="I34" s="174" t="s">
        <v>539</v>
      </c>
      <c r="J34" s="139" t="s">
        <v>30</v>
      </c>
      <c r="K34" s="172"/>
      <c r="L34" s="172"/>
      <c r="M34" s="173" t="s">
        <v>32</v>
      </c>
      <c r="N34" s="173" t="s">
        <v>610</v>
      </c>
      <c r="O34" s="172"/>
      <c r="P34" s="172"/>
      <c r="Q34" s="172"/>
      <c r="R34" s="172"/>
      <c r="S34" s="180">
        <v>42971</v>
      </c>
      <c r="T34" s="172"/>
      <c r="U34" s="172"/>
      <c r="V34" s="173">
        <v>1704</v>
      </c>
      <c r="W34" s="171">
        <v>0</v>
      </c>
      <c r="X34" s="173" t="s">
        <v>860</v>
      </c>
      <c r="Y34" s="175"/>
      <c r="Z34" s="171">
        <v>1704</v>
      </c>
      <c r="AA34" s="139" t="s">
        <v>39</v>
      </c>
      <c r="AB34" s="176"/>
    </row>
    <row r="35" spans="1:28" ht="15.75" customHeight="1" x14ac:dyDescent="0.2">
      <c r="A35" s="170"/>
      <c r="B35" s="178"/>
      <c r="C35" s="179" t="s">
        <v>270</v>
      </c>
      <c r="D35" s="172"/>
      <c r="E35" s="172"/>
      <c r="F35" s="172"/>
      <c r="G35" s="172"/>
      <c r="H35" s="192" t="s">
        <v>407</v>
      </c>
      <c r="I35" s="174" t="s">
        <v>533</v>
      </c>
      <c r="J35" s="139" t="s">
        <v>30</v>
      </c>
      <c r="K35" s="172"/>
      <c r="L35" s="172"/>
      <c r="M35" s="173" t="s">
        <v>185</v>
      </c>
      <c r="N35" s="173" t="s">
        <v>611</v>
      </c>
      <c r="O35" s="172"/>
      <c r="P35" s="172"/>
      <c r="Q35" s="172"/>
      <c r="R35" s="172"/>
      <c r="S35" s="180">
        <v>42873</v>
      </c>
      <c r="T35" s="172"/>
      <c r="U35" s="172"/>
      <c r="V35" s="173">
        <v>2973.79</v>
      </c>
      <c r="W35" s="171">
        <v>0</v>
      </c>
      <c r="X35" s="173" t="s">
        <v>860</v>
      </c>
      <c r="Y35" s="175"/>
      <c r="Z35" s="171">
        <v>2973.79</v>
      </c>
      <c r="AA35" s="139" t="s">
        <v>39</v>
      </c>
      <c r="AB35" s="176"/>
    </row>
    <row r="36" spans="1:28" ht="15.75" customHeight="1" x14ac:dyDescent="0.2">
      <c r="A36" s="170"/>
      <c r="B36" s="178">
        <v>28637533</v>
      </c>
      <c r="C36" s="179" t="s">
        <v>271</v>
      </c>
      <c r="D36" s="172"/>
      <c r="E36" s="172"/>
      <c r="F36" s="172"/>
      <c r="G36" s="172"/>
      <c r="H36" s="192" t="s">
        <v>408</v>
      </c>
      <c r="I36" s="174" t="s">
        <v>540</v>
      </c>
      <c r="J36" s="139" t="s">
        <v>30</v>
      </c>
      <c r="K36" s="172"/>
      <c r="L36" s="172"/>
      <c r="M36" s="173" t="s">
        <v>187</v>
      </c>
      <c r="N36" s="173" t="s">
        <v>600</v>
      </c>
      <c r="O36" s="172"/>
      <c r="P36" s="172"/>
      <c r="Q36" s="172"/>
      <c r="R36" s="172"/>
      <c r="S36" s="180">
        <v>42894</v>
      </c>
      <c r="T36" s="172"/>
      <c r="U36" s="172"/>
      <c r="V36" s="173">
        <v>2136</v>
      </c>
      <c r="W36" s="171">
        <v>0</v>
      </c>
      <c r="X36" s="173" t="s">
        <v>860</v>
      </c>
      <c r="Y36" s="175"/>
      <c r="Z36" s="171">
        <v>2136</v>
      </c>
      <c r="AA36" s="139" t="s">
        <v>39</v>
      </c>
      <c r="AB36" s="176"/>
    </row>
    <row r="37" spans="1:28" ht="15.75" customHeight="1" x14ac:dyDescent="0.2">
      <c r="A37" s="170"/>
      <c r="B37" s="178"/>
      <c r="C37" s="179" t="s">
        <v>272</v>
      </c>
      <c r="D37" s="172"/>
      <c r="E37" s="172"/>
      <c r="F37" s="172"/>
      <c r="G37" s="172"/>
      <c r="H37" s="192" t="s">
        <v>409</v>
      </c>
      <c r="I37" s="174" t="s">
        <v>541</v>
      </c>
      <c r="J37" s="139" t="s">
        <v>30</v>
      </c>
      <c r="K37" s="172"/>
      <c r="L37" s="172"/>
      <c r="M37" s="173" t="s">
        <v>205</v>
      </c>
      <c r="N37" s="173" t="s">
        <v>612</v>
      </c>
      <c r="O37" s="172"/>
      <c r="P37" s="172"/>
      <c r="Q37" s="172"/>
      <c r="R37" s="172"/>
      <c r="S37" s="180">
        <v>42901</v>
      </c>
      <c r="T37" s="172"/>
      <c r="U37" s="172"/>
      <c r="V37" s="173">
        <v>240</v>
      </c>
      <c r="W37" s="171">
        <v>0</v>
      </c>
      <c r="X37" s="173" t="s">
        <v>860</v>
      </c>
      <c r="Y37" s="175"/>
      <c r="Z37" s="171">
        <v>240</v>
      </c>
      <c r="AA37" s="139" t="s">
        <v>39</v>
      </c>
      <c r="AB37" s="176"/>
    </row>
    <row r="38" spans="1:28" ht="15.75" customHeight="1" x14ac:dyDescent="0.2">
      <c r="A38" s="170"/>
      <c r="B38" s="178"/>
      <c r="C38" s="179" t="s">
        <v>273</v>
      </c>
      <c r="D38" s="172"/>
      <c r="E38" s="172"/>
      <c r="F38" s="172"/>
      <c r="G38" s="172"/>
      <c r="H38" s="192" t="s">
        <v>410</v>
      </c>
      <c r="I38" s="174" t="s">
        <v>542</v>
      </c>
      <c r="J38" s="139" t="s">
        <v>30</v>
      </c>
      <c r="K38" s="172"/>
      <c r="L38" s="172"/>
      <c r="M38" s="173" t="s">
        <v>185</v>
      </c>
      <c r="N38" s="173" t="s">
        <v>613</v>
      </c>
      <c r="O38" s="172"/>
      <c r="P38" s="172"/>
      <c r="Q38" s="172"/>
      <c r="R38" s="172"/>
      <c r="S38" s="180">
        <v>42872</v>
      </c>
      <c r="T38" s="172"/>
      <c r="U38" s="172"/>
      <c r="V38" s="173">
        <v>3148.16</v>
      </c>
      <c r="W38" s="171">
        <v>0</v>
      </c>
      <c r="X38" s="173" t="s">
        <v>860</v>
      </c>
      <c r="Y38" s="175"/>
      <c r="Z38" s="171">
        <v>3148.16</v>
      </c>
      <c r="AA38" s="139" t="s">
        <v>39</v>
      </c>
      <c r="AB38" s="176"/>
    </row>
    <row r="39" spans="1:28" ht="15.75" customHeight="1" x14ac:dyDescent="0.2">
      <c r="A39" s="170"/>
      <c r="B39" s="178"/>
      <c r="C39" s="179" t="s">
        <v>274</v>
      </c>
      <c r="D39" s="172"/>
      <c r="E39" s="172"/>
      <c r="F39" s="172"/>
      <c r="G39" s="172"/>
      <c r="H39" s="192" t="s">
        <v>411</v>
      </c>
      <c r="I39" s="174" t="s">
        <v>543</v>
      </c>
      <c r="J39" s="139" t="s">
        <v>30</v>
      </c>
      <c r="K39" s="172"/>
      <c r="L39" s="172"/>
      <c r="M39" s="173" t="s">
        <v>205</v>
      </c>
      <c r="N39" s="173" t="s">
        <v>614</v>
      </c>
      <c r="O39" s="172"/>
      <c r="P39" s="172"/>
      <c r="Q39" s="172"/>
      <c r="R39" s="172"/>
      <c r="S39" s="180">
        <v>42943</v>
      </c>
      <c r="T39" s="172"/>
      <c r="U39" s="172"/>
      <c r="V39" s="173">
        <v>1931.04</v>
      </c>
      <c r="W39" s="171">
        <v>0</v>
      </c>
      <c r="X39" s="173" t="s">
        <v>153</v>
      </c>
      <c r="Y39" s="175"/>
      <c r="Z39" s="171">
        <v>0</v>
      </c>
      <c r="AA39" s="139" t="s">
        <v>39</v>
      </c>
      <c r="AB39" s="187"/>
    </row>
    <row r="40" spans="1:28" ht="15.75" customHeight="1" x14ac:dyDescent="0.2">
      <c r="A40" s="170"/>
      <c r="B40" s="178"/>
      <c r="C40" s="179" t="s">
        <v>275</v>
      </c>
      <c r="D40" s="172"/>
      <c r="E40" s="172"/>
      <c r="F40" s="172"/>
      <c r="G40" s="172"/>
      <c r="H40" s="192" t="s">
        <v>412</v>
      </c>
      <c r="I40" s="174" t="s">
        <v>544</v>
      </c>
      <c r="J40" s="139" t="s">
        <v>30</v>
      </c>
      <c r="K40" s="172"/>
      <c r="L40" s="172"/>
      <c r="M40" s="173" t="s">
        <v>205</v>
      </c>
      <c r="N40" s="173" t="s">
        <v>615</v>
      </c>
      <c r="O40" s="172"/>
      <c r="P40" s="172"/>
      <c r="Q40" s="172"/>
      <c r="R40" s="172"/>
      <c r="S40" s="180">
        <v>42872</v>
      </c>
      <c r="T40" s="172"/>
      <c r="U40" s="172"/>
      <c r="V40" s="173">
        <v>1931.04</v>
      </c>
      <c r="W40" s="171">
        <v>0</v>
      </c>
      <c r="X40" s="173" t="s">
        <v>153</v>
      </c>
      <c r="Y40" s="175"/>
      <c r="Z40" s="171">
        <v>0</v>
      </c>
      <c r="AA40" s="139" t="s">
        <v>39</v>
      </c>
      <c r="AB40" s="187"/>
    </row>
    <row r="41" spans="1:28" ht="15.75" customHeight="1" x14ac:dyDescent="0.2">
      <c r="A41" s="170"/>
      <c r="B41" s="178"/>
      <c r="C41" s="179" t="s">
        <v>276</v>
      </c>
      <c r="D41" s="172"/>
      <c r="E41" s="172"/>
      <c r="F41" s="172"/>
      <c r="G41" s="172"/>
      <c r="H41" s="192" t="s">
        <v>413</v>
      </c>
      <c r="I41" s="174" t="s">
        <v>545</v>
      </c>
      <c r="J41" s="139" t="s">
        <v>30</v>
      </c>
      <c r="K41" s="172"/>
      <c r="L41" s="172"/>
      <c r="M41" s="173" t="s">
        <v>183</v>
      </c>
      <c r="N41" s="173" t="s">
        <v>616</v>
      </c>
      <c r="O41" s="172"/>
      <c r="P41" s="172"/>
      <c r="Q41" s="172"/>
      <c r="R41" s="172"/>
      <c r="S41" s="180">
        <v>42874</v>
      </c>
      <c r="T41" s="172"/>
      <c r="U41" s="172"/>
      <c r="V41" s="173">
        <v>1731.54</v>
      </c>
      <c r="W41" s="171">
        <v>0</v>
      </c>
      <c r="X41" s="173" t="s">
        <v>860</v>
      </c>
      <c r="Y41" s="175"/>
      <c r="Z41" s="171">
        <v>1731.54</v>
      </c>
      <c r="AA41" s="139" t="s">
        <v>39</v>
      </c>
      <c r="AB41" s="176"/>
    </row>
    <row r="42" spans="1:28" ht="15.75" customHeight="1" x14ac:dyDescent="0.2">
      <c r="A42" s="170"/>
      <c r="B42" s="178"/>
      <c r="C42" s="179" t="s">
        <v>277</v>
      </c>
      <c r="D42" s="172"/>
      <c r="E42" s="172"/>
      <c r="F42" s="172"/>
      <c r="G42" s="172"/>
      <c r="H42" s="192" t="s">
        <v>414</v>
      </c>
      <c r="I42" s="174" t="s">
        <v>546</v>
      </c>
      <c r="J42" s="139" t="s">
        <v>30</v>
      </c>
      <c r="K42" s="172"/>
      <c r="L42" s="172"/>
      <c r="M42" s="173" t="s">
        <v>185</v>
      </c>
      <c r="N42" s="173" t="s">
        <v>670</v>
      </c>
      <c r="O42" s="172" t="s">
        <v>185</v>
      </c>
      <c r="P42" s="172" t="s">
        <v>669</v>
      </c>
      <c r="Q42" s="172" t="s">
        <v>185</v>
      </c>
      <c r="R42" s="172" t="s">
        <v>635</v>
      </c>
      <c r="S42" s="180">
        <v>42900</v>
      </c>
      <c r="T42" s="172"/>
      <c r="U42" s="172"/>
      <c r="V42" s="173">
        <v>1931.04</v>
      </c>
      <c r="W42" s="171">
        <v>0</v>
      </c>
      <c r="X42" s="173" t="s">
        <v>153</v>
      </c>
      <c r="Y42" s="175"/>
      <c r="Z42" s="171">
        <v>0</v>
      </c>
      <c r="AA42" s="139" t="s">
        <v>39</v>
      </c>
      <c r="AB42" s="187"/>
    </row>
    <row r="43" spans="1:28" ht="15.75" customHeight="1" x14ac:dyDescent="0.2">
      <c r="A43" s="170"/>
      <c r="B43" s="178"/>
      <c r="C43" s="179" t="s">
        <v>278</v>
      </c>
      <c r="D43" s="172"/>
      <c r="E43" s="172"/>
      <c r="F43" s="172"/>
      <c r="G43" s="172"/>
      <c r="H43" s="200" t="s">
        <v>415</v>
      </c>
      <c r="I43" s="174" t="s">
        <v>897</v>
      </c>
      <c r="J43" s="139" t="s">
        <v>30</v>
      </c>
      <c r="K43" s="172"/>
      <c r="L43" s="172"/>
      <c r="M43" s="173" t="s">
        <v>185</v>
      </c>
      <c r="N43" s="173" t="s">
        <v>590</v>
      </c>
      <c r="O43" s="172"/>
      <c r="P43" s="172"/>
      <c r="Q43" s="172"/>
      <c r="R43" s="172"/>
      <c r="S43" s="180">
        <v>43180</v>
      </c>
      <c r="T43" s="172"/>
      <c r="U43" s="172"/>
      <c r="V43" s="173">
        <v>2040</v>
      </c>
      <c r="W43" s="171">
        <v>0</v>
      </c>
      <c r="X43" s="173" t="s">
        <v>860</v>
      </c>
      <c r="Y43" s="175"/>
      <c r="Z43" s="171">
        <v>2040</v>
      </c>
      <c r="AA43" s="139" t="s">
        <v>39</v>
      </c>
      <c r="AB43" s="176" t="s">
        <v>895</v>
      </c>
    </row>
    <row r="44" spans="1:28" ht="15.75" customHeight="1" x14ac:dyDescent="0.2">
      <c r="A44" s="170"/>
      <c r="B44" s="178"/>
      <c r="C44" s="179" t="s">
        <v>279</v>
      </c>
      <c r="D44" s="172"/>
      <c r="E44" s="172"/>
      <c r="F44" s="172"/>
      <c r="G44" s="172"/>
      <c r="H44" s="192" t="s">
        <v>416</v>
      </c>
      <c r="I44" s="174" t="s">
        <v>547</v>
      </c>
      <c r="J44" s="139" t="s">
        <v>30</v>
      </c>
      <c r="K44" s="172"/>
      <c r="L44" s="172"/>
      <c r="M44" s="173" t="s">
        <v>185</v>
      </c>
      <c r="N44" s="173" t="s">
        <v>617</v>
      </c>
      <c r="O44" s="172"/>
      <c r="P44" s="172"/>
      <c r="Q44" s="172"/>
      <c r="R44" s="172"/>
      <c r="S44" s="180">
        <v>42878</v>
      </c>
      <c r="T44" s="172"/>
      <c r="U44" s="172"/>
      <c r="V44" s="173">
        <v>2772.9</v>
      </c>
      <c r="W44" s="171">
        <v>0</v>
      </c>
      <c r="X44" s="173" t="s">
        <v>860</v>
      </c>
      <c r="Y44" s="175"/>
      <c r="Z44" s="171">
        <v>2772.9</v>
      </c>
      <c r="AA44" s="139" t="s">
        <v>39</v>
      </c>
      <c r="AB44" s="176"/>
    </row>
    <row r="45" spans="1:28" ht="15.75" customHeight="1" x14ac:dyDescent="0.2">
      <c r="A45" s="170"/>
      <c r="B45" s="178"/>
      <c r="C45" s="179" t="s">
        <v>280</v>
      </c>
      <c r="D45" s="172"/>
      <c r="E45" s="172"/>
      <c r="F45" s="172"/>
      <c r="G45" s="172"/>
      <c r="H45" s="192" t="s">
        <v>417</v>
      </c>
      <c r="I45" s="174" t="s">
        <v>548</v>
      </c>
      <c r="J45" s="139" t="s">
        <v>30</v>
      </c>
      <c r="K45" s="172"/>
      <c r="L45" s="172"/>
      <c r="M45" s="173" t="s">
        <v>32</v>
      </c>
      <c r="N45" s="173" t="s">
        <v>673</v>
      </c>
      <c r="O45" s="172" t="s">
        <v>32</v>
      </c>
      <c r="P45" s="172" t="s">
        <v>671</v>
      </c>
      <c r="Q45" s="172" t="s">
        <v>32</v>
      </c>
      <c r="R45" s="172" t="s">
        <v>672</v>
      </c>
      <c r="S45" s="180">
        <v>42894</v>
      </c>
      <c r="T45" s="172"/>
      <c r="U45" s="172"/>
      <c r="V45" s="173">
        <v>2831.43</v>
      </c>
      <c r="W45" s="171">
        <v>0</v>
      </c>
      <c r="X45" s="173" t="s">
        <v>860</v>
      </c>
      <c r="Y45" s="175"/>
      <c r="Z45" s="171">
        <v>2831.43</v>
      </c>
      <c r="AA45" s="139" t="s">
        <v>39</v>
      </c>
      <c r="AB45" s="176"/>
    </row>
    <row r="46" spans="1:28" ht="15.75" customHeight="1" x14ac:dyDescent="0.2">
      <c r="A46" s="170"/>
      <c r="B46" s="178"/>
      <c r="C46" s="179" t="s">
        <v>281</v>
      </c>
      <c r="D46" s="172"/>
      <c r="E46" s="172"/>
      <c r="F46" s="172"/>
      <c r="G46" s="172"/>
      <c r="H46" s="192" t="s">
        <v>418</v>
      </c>
      <c r="I46" s="174" t="s">
        <v>549</v>
      </c>
      <c r="J46" s="139" t="s">
        <v>30</v>
      </c>
      <c r="K46" s="172"/>
      <c r="L46" s="172"/>
      <c r="M46" s="173" t="s">
        <v>183</v>
      </c>
      <c r="N46" s="173" t="s">
        <v>618</v>
      </c>
      <c r="O46" s="172"/>
      <c r="P46" s="172"/>
      <c r="Q46" s="172"/>
      <c r="R46" s="172"/>
      <c r="S46" s="180">
        <v>42891</v>
      </c>
      <c r="T46" s="172"/>
      <c r="U46" s="172"/>
      <c r="V46" s="173">
        <v>1931.04</v>
      </c>
      <c r="W46" s="171">
        <v>0</v>
      </c>
      <c r="X46" s="173" t="s">
        <v>153</v>
      </c>
      <c r="Y46" s="175"/>
      <c r="Z46" s="171">
        <v>0</v>
      </c>
      <c r="AA46" s="139" t="s">
        <v>39</v>
      </c>
      <c r="AB46" s="187"/>
    </row>
    <row r="47" spans="1:28" ht="15.75" customHeight="1" x14ac:dyDescent="0.2">
      <c r="A47" s="170"/>
      <c r="B47" s="178"/>
      <c r="C47" s="179" t="s">
        <v>282</v>
      </c>
      <c r="D47" s="172"/>
      <c r="E47" s="172"/>
      <c r="F47" s="172"/>
      <c r="G47" s="172"/>
      <c r="H47" s="192" t="s">
        <v>419</v>
      </c>
      <c r="I47" s="174" t="s">
        <v>550</v>
      </c>
      <c r="J47" s="139" t="s">
        <v>30</v>
      </c>
      <c r="K47" s="172"/>
      <c r="L47" s="172"/>
      <c r="M47" s="173" t="s">
        <v>185</v>
      </c>
      <c r="N47" s="173" t="s">
        <v>619</v>
      </c>
      <c r="O47" s="172"/>
      <c r="P47" s="172"/>
      <c r="Q47" s="172"/>
      <c r="R47" s="172"/>
      <c r="S47" s="180">
        <v>42913</v>
      </c>
      <c r="T47" s="172"/>
      <c r="U47" s="172"/>
      <c r="V47" s="173">
        <v>1332</v>
      </c>
      <c r="W47" s="171">
        <v>0</v>
      </c>
      <c r="X47" s="173" t="s">
        <v>860</v>
      </c>
      <c r="Y47" s="175"/>
      <c r="Z47" s="171">
        <v>1332</v>
      </c>
      <c r="AA47" s="139" t="s">
        <v>39</v>
      </c>
      <c r="AB47" s="176"/>
    </row>
    <row r="48" spans="1:28" ht="15.75" customHeight="1" x14ac:dyDescent="0.2">
      <c r="A48" s="170"/>
      <c r="B48" s="178"/>
      <c r="C48" s="179" t="s">
        <v>283</v>
      </c>
      <c r="D48" s="172"/>
      <c r="E48" s="172"/>
      <c r="F48" s="172"/>
      <c r="G48" s="172"/>
      <c r="H48" s="192" t="s">
        <v>420</v>
      </c>
      <c r="I48" s="174" t="s">
        <v>551</v>
      </c>
      <c r="J48" s="139" t="s">
        <v>155</v>
      </c>
      <c r="K48" s="172"/>
      <c r="L48" s="172"/>
      <c r="M48" s="173" t="s">
        <v>183</v>
      </c>
      <c r="N48" s="173" t="s">
        <v>616</v>
      </c>
      <c r="O48" s="172"/>
      <c r="P48" s="172"/>
      <c r="Q48" s="172"/>
      <c r="R48" s="172"/>
      <c r="S48" s="180">
        <v>43064</v>
      </c>
      <c r="T48" s="172"/>
      <c r="U48" s="172"/>
      <c r="V48" s="173">
        <v>200</v>
      </c>
      <c r="W48" s="171">
        <v>0</v>
      </c>
      <c r="X48" s="173" t="s">
        <v>869</v>
      </c>
      <c r="Y48" s="175"/>
      <c r="Z48" s="171">
        <v>0</v>
      </c>
      <c r="AA48" s="139" t="s">
        <v>39</v>
      </c>
      <c r="AB48" s="176" t="s">
        <v>697</v>
      </c>
    </row>
    <row r="49" spans="1:28" ht="15.75" customHeight="1" x14ac:dyDescent="0.2">
      <c r="A49" s="170"/>
      <c r="B49" s="178"/>
      <c r="C49" s="179" t="s">
        <v>284</v>
      </c>
      <c r="D49" s="172"/>
      <c r="E49" s="172"/>
      <c r="F49" s="172"/>
      <c r="G49" s="172"/>
      <c r="H49" s="192" t="s">
        <v>421</v>
      </c>
      <c r="I49" s="174" t="s">
        <v>548</v>
      </c>
      <c r="J49" s="139" t="s">
        <v>30</v>
      </c>
      <c r="K49" s="172"/>
      <c r="L49" s="172"/>
      <c r="M49" s="173" t="s">
        <v>185</v>
      </c>
      <c r="N49" s="173" t="s">
        <v>611</v>
      </c>
      <c r="O49" s="172"/>
      <c r="P49" s="172"/>
      <c r="Q49" s="172"/>
      <c r="R49" s="172"/>
      <c r="S49" s="180">
        <v>42902</v>
      </c>
      <c r="T49" s="172"/>
      <c r="U49" s="172"/>
      <c r="V49" s="173">
        <v>2354.23</v>
      </c>
      <c r="W49" s="171">
        <v>0</v>
      </c>
      <c r="X49" s="173" t="s">
        <v>860</v>
      </c>
      <c r="Y49" s="175"/>
      <c r="Z49" s="171">
        <v>2354.23</v>
      </c>
      <c r="AA49" s="139" t="s">
        <v>39</v>
      </c>
      <c r="AB49" s="176"/>
    </row>
    <row r="50" spans="1:28" ht="15.75" customHeight="1" x14ac:dyDescent="0.2">
      <c r="A50" s="170"/>
      <c r="B50" s="178">
        <v>28746853</v>
      </c>
      <c r="C50" s="179" t="s">
        <v>285</v>
      </c>
      <c r="D50" s="172"/>
      <c r="E50" s="172"/>
      <c r="F50" s="172"/>
      <c r="G50" s="172"/>
      <c r="H50" s="192" t="s">
        <v>422</v>
      </c>
      <c r="I50" s="174" t="s">
        <v>552</v>
      </c>
      <c r="J50" s="139" t="s">
        <v>30</v>
      </c>
      <c r="K50" s="172"/>
      <c r="L50" s="172"/>
      <c r="M50" s="173" t="s">
        <v>185</v>
      </c>
      <c r="N50" s="173" t="s">
        <v>674</v>
      </c>
      <c r="O50" s="172" t="s">
        <v>187</v>
      </c>
      <c r="P50" s="172" t="s">
        <v>659</v>
      </c>
      <c r="Q50" s="172"/>
      <c r="R50" s="172"/>
      <c r="S50" s="180">
        <v>42898</v>
      </c>
      <c r="T50" s="172"/>
      <c r="U50" s="172"/>
      <c r="V50" s="173">
        <v>1768.07</v>
      </c>
      <c r="W50" s="171">
        <v>1340.3</v>
      </c>
      <c r="X50" s="173" t="s">
        <v>860</v>
      </c>
      <c r="Y50" s="175"/>
      <c r="Z50" s="191">
        <v>3108.37</v>
      </c>
      <c r="AA50" s="139" t="s">
        <v>39</v>
      </c>
      <c r="AB50" s="176" t="s">
        <v>893</v>
      </c>
    </row>
    <row r="51" spans="1:28" ht="15.75" customHeight="1" x14ac:dyDescent="0.2">
      <c r="A51" s="170"/>
      <c r="B51" s="178"/>
      <c r="C51" s="179" t="s">
        <v>286</v>
      </c>
      <c r="D51" s="172"/>
      <c r="E51" s="172"/>
      <c r="F51" s="172"/>
      <c r="G51" s="172"/>
      <c r="H51" s="192" t="s">
        <v>423</v>
      </c>
      <c r="I51" s="174" t="s">
        <v>540</v>
      </c>
      <c r="J51" s="139" t="s">
        <v>30</v>
      </c>
      <c r="K51" s="172"/>
      <c r="L51" s="172"/>
      <c r="M51" s="173" t="s">
        <v>185</v>
      </c>
      <c r="N51" s="173" t="s">
        <v>620</v>
      </c>
      <c r="O51" s="172"/>
      <c r="P51" s="172"/>
      <c r="Q51" s="172"/>
      <c r="R51" s="172"/>
      <c r="S51" s="180">
        <v>42907</v>
      </c>
      <c r="T51" s="172"/>
      <c r="U51" s="172"/>
      <c r="V51" s="173">
        <v>2343.58</v>
      </c>
      <c r="W51" s="171">
        <v>0</v>
      </c>
      <c r="X51" s="173" t="s">
        <v>860</v>
      </c>
      <c r="Y51" s="175"/>
      <c r="Z51" s="171">
        <v>2343.58</v>
      </c>
      <c r="AA51" s="139" t="s">
        <v>39</v>
      </c>
      <c r="AB51" s="176"/>
    </row>
    <row r="52" spans="1:28" ht="15.75" customHeight="1" x14ac:dyDescent="0.2">
      <c r="A52" s="170"/>
      <c r="B52" s="178"/>
      <c r="C52" s="179" t="s">
        <v>287</v>
      </c>
      <c r="D52" s="172"/>
      <c r="E52" s="172"/>
      <c r="F52" s="172"/>
      <c r="G52" s="172"/>
      <c r="H52" s="192" t="s">
        <v>424</v>
      </c>
      <c r="I52" s="174" t="s">
        <v>553</v>
      </c>
      <c r="J52" s="139" t="s">
        <v>30</v>
      </c>
      <c r="K52" s="172"/>
      <c r="L52" s="172"/>
      <c r="M52" s="173" t="s">
        <v>32</v>
      </c>
      <c r="N52" s="173" t="s">
        <v>621</v>
      </c>
      <c r="O52" s="172"/>
      <c r="P52" s="172"/>
      <c r="Q52" s="172"/>
      <c r="R52" s="172"/>
      <c r="S52" s="180">
        <v>42902</v>
      </c>
      <c r="T52" s="172"/>
      <c r="U52" s="172"/>
      <c r="V52" s="173">
        <v>1875</v>
      </c>
      <c r="W52" s="171">
        <v>0</v>
      </c>
      <c r="X52" s="173" t="s">
        <v>851</v>
      </c>
      <c r="Y52" s="175"/>
      <c r="Z52" s="171">
        <v>0</v>
      </c>
      <c r="AA52" s="139" t="s">
        <v>39</v>
      </c>
      <c r="AB52" s="176"/>
    </row>
    <row r="53" spans="1:28" ht="15.75" customHeight="1" x14ac:dyDescent="0.2">
      <c r="A53" s="170"/>
      <c r="B53" s="178"/>
      <c r="C53" s="179" t="s">
        <v>288</v>
      </c>
      <c r="D53" s="172"/>
      <c r="E53" s="172"/>
      <c r="F53" s="172"/>
      <c r="G53" s="172"/>
      <c r="H53" s="192" t="s">
        <v>425</v>
      </c>
      <c r="I53" s="174" t="s">
        <v>516</v>
      </c>
      <c r="J53" s="139" t="s">
        <v>30</v>
      </c>
      <c r="K53" s="172"/>
      <c r="L53" s="172"/>
      <c r="M53" s="173" t="s">
        <v>32</v>
      </c>
      <c r="N53" s="173" t="s">
        <v>622</v>
      </c>
      <c r="O53" s="172"/>
      <c r="P53" s="172"/>
      <c r="Q53" s="172"/>
      <c r="R53" s="172"/>
      <c r="S53" s="180">
        <v>42905</v>
      </c>
      <c r="T53" s="172"/>
      <c r="U53" s="172"/>
      <c r="V53" s="173">
        <v>2746.61</v>
      </c>
      <c r="W53" s="171">
        <v>0</v>
      </c>
      <c r="X53" s="173" t="s">
        <v>860</v>
      </c>
      <c r="Y53" s="175"/>
      <c r="Z53" s="171">
        <v>2746.61</v>
      </c>
      <c r="AA53" s="139" t="s">
        <v>39</v>
      </c>
      <c r="AB53" s="176"/>
    </row>
    <row r="54" spans="1:28" ht="15.75" customHeight="1" x14ac:dyDescent="0.2">
      <c r="A54" s="170"/>
      <c r="B54" s="178"/>
      <c r="C54" s="179" t="s">
        <v>289</v>
      </c>
      <c r="D54" s="172"/>
      <c r="E54" s="172"/>
      <c r="F54" s="172"/>
      <c r="G54" s="172"/>
      <c r="H54" s="192" t="s">
        <v>426</v>
      </c>
      <c r="I54" s="174" t="s">
        <v>554</v>
      </c>
      <c r="J54" s="139" t="s">
        <v>30</v>
      </c>
      <c r="K54" s="172"/>
      <c r="L54" s="172"/>
      <c r="M54" s="173" t="s">
        <v>32</v>
      </c>
      <c r="N54" s="173" t="s">
        <v>623</v>
      </c>
      <c r="O54" s="172"/>
      <c r="P54" s="172"/>
      <c r="Q54" s="172"/>
      <c r="R54" s="172"/>
      <c r="S54" s="180">
        <v>42913</v>
      </c>
      <c r="T54" s="172"/>
      <c r="U54" s="172"/>
      <c r="V54" s="173">
        <v>1332</v>
      </c>
      <c r="W54" s="171">
        <v>0</v>
      </c>
      <c r="X54" s="173" t="s">
        <v>860</v>
      </c>
      <c r="Y54" s="175"/>
      <c r="Z54" s="171">
        <v>1332</v>
      </c>
      <c r="AA54" s="139" t="s">
        <v>39</v>
      </c>
      <c r="AB54" s="176"/>
    </row>
    <row r="55" spans="1:28" ht="15.75" customHeight="1" x14ac:dyDescent="0.2">
      <c r="A55" s="170"/>
      <c r="B55" s="178"/>
      <c r="C55" s="179" t="s">
        <v>290</v>
      </c>
      <c r="D55" s="172"/>
      <c r="E55" s="172"/>
      <c r="F55" s="172"/>
      <c r="G55" s="172"/>
      <c r="H55" s="192" t="s">
        <v>427</v>
      </c>
      <c r="I55" s="174" t="s">
        <v>555</v>
      </c>
      <c r="J55" s="139" t="s">
        <v>30</v>
      </c>
      <c r="K55" s="172"/>
      <c r="L55" s="172"/>
      <c r="M55" s="173" t="s">
        <v>185</v>
      </c>
      <c r="N55" s="173" t="s">
        <v>624</v>
      </c>
      <c r="O55" s="172"/>
      <c r="P55" s="172"/>
      <c r="Q55" s="172"/>
      <c r="R55" s="172"/>
      <c r="S55" s="180">
        <v>43045</v>
      </c>
      <c r="T55" s="172"/>
      <c r="U55" s="172"/>
      <c r="V55" s="173">
        <v>1931.04</v>
      </c>
      <c r="W55" s="171">
        <v>0</v>
      </c>
      <c r="X55" s="173" t="s">
        <v>153</v>
      </c>
      <c r="Y55" s="175"/>
      <c r="Z55" s="171">
        <v>0</v>
      </c>
      <c r="AA55" s="139" t="s">
        <v>39</v>
      </c>
      <c r="AB55" s="187"/>
    </row>
    <row r="56" spans="1:28" ht="15.75" customHeight="1" x14ac:dyDescent="0.2">
      <c r="A56" s="170"/>
      <c r="B56" s="178"/>
      <c r="C56" s="179" t="s">
        <v>291</v>
      </c>
      <c r="D56" s="172"/>
      <c r="E56" s="172"/>
      <c r="F56" s="172"/>
      <c r="G56" s="172"/>
      <c r="H56" s="192" t="s">
        <v>428</v>
      </c>
      <c r="I56" s="174" t="s">
        <v>556</v>
      </c>
      <c r="J56" s="139" t="s">
        <v>30</v>
      </c>
      <c r="K56" s="172"/>
      <c r="L56" s="172"/>
      <c r="M56" s="173" t="s">
        <v>185</v>
      </c>
      <c r="N56" s="173" t="s">
        <v>625</v>
      </c>
      <c r="O56" s="172"/>
      <c r="P56" s="172"/>
      <c r="Q56" s="172"/>
      <c r="R56" s="172"/>
      <c r="S56" s="180">
        <v>42920</v>
      </c>
      <c r="T56" s="172"/>
      <c r="U56" s="172"/>
      <c r="V56" s="173">
        <v>2279.6999999999998</v>
      </c>
      <c r="W56" s="171">
        <v>0</v>
      </c>
      <c r="X56" s="173" t="s">
        <v>851</v>
      </c>
      <c r="Y56" s="175"/>
      <c r="Z56" s="171">
        <v>0</v>
      </c>
      <c r="AA56" s="139" t="s">
        <v>39</v>
      </c>
      <c r="AB56" s="176" t="s">
        <v>863</v>
      </c>
    </row>
    <row r="57" spans="1:28" ht="15.75" customHeight="1" x14ac:dyDescent="0.2">
      <c r="A57" s="170"/>
      <c r="B57" s="178"/>
      <c r="C57" s="179" t="s">
        <v>292</v>
      </c>
      <c r="D57" s="172"/>
      <c r="E57" s="172"/>
      <c r="F57" s="172"/>
      <c r="G57" s="172"/>
      <c r="H57" s="192" t="s">
        <v>429</v>
      </c>
      <c r="I57" s="174" t="s">
        <v>544</v>
      </c>
      <c r="J57" s="139" t="s">
        <v>30</v>
      </c>
      <c r="K57" s="172"/>
      <c r="L57" s="172"/>
      <c r="M57" s="173" t="s">
        <v>185</v>
      </c>
      <c r="N57" s="173" t="s">
        <v>626</v>
      </c>
      <c r="O57" s="172"/>
      <c r="P57" s="172"/>
      <c r="Q57" s="172"/>
      <c r="R57" s="172"/>
      <c r="S57" s="180">
        <v>42907</v>
      </c>
      <c r="T57" s="172"/>
      <c r="U57" s="172"/>
      <c r="V57" s="173">
        <v>1728</v>
      </c>
      <c r="W57" s="171">
        <v>0</v>
      </c>
      <c r="X57" s="173" t="s">
        <v>862</v>
      </c>
      <c r="Y57" s="175"/>
      <c r="Z57" s="171">
        <v>0</v>
      </c>
      <c r="AA57" s="139" t="s">
        <v>39</v>
      </c>
      <c r="AB57" s="176"/>
    </row>
    <row r="58" spans="1:28" ht="15.75" customHeight="1" x14ac:dyDescent="0.2">
      <c r="A58" s="170"/>
      <c r="B58" s="178"/>
      <c r="C58" s="179" t="s">
        <v>293</v>
      </c>
      <c r="D58" s="172"/>
      <c r="E58" s="172"/>
      <c r="F58" s="172"/>
      <c r="G58" s="172"/>
      <c r="H58" s="192" t="s">
        <v>430</v>
      </c>
      <c r="I58" s="174" t="s">
        <v>512</v>
      </c>
      <c r="J58" s="139" t="s">
        <v>30</v>
      </c>
      <c r="K58" s="172"/>
      <c r="L58" s="172"/>
      <c r="M58" s="173" t="s">
        <v>183</v>
      </c>
      <c r="N58" s="173" t="s">
        <v>675</v>
      </c>
      <c r="O58" s="172" t="s">
        <v>183</v>
      </c>
      <c r="P58" s="172" t="s">
        <v>651</v>
      </c>
      <c r="Q58" s="172"/>
      <c r="R58" s="172"/>
      <c r="S58" s="180">
        <v>43073</v>
      </c>
      <c r="T58" s="172"/>
      <c r="U58" s="172"/>
      <c r="V58" s="173">
        <v>2136</v>
      </c>
      <c r="W58" s="171">
        <v>0</v>
      </c>
      <c r="X58" s="173" t="s">
        <v>860</v>
      </c>
      <c r="Y58" s="175"/>
      <c r="Z58" s="171">
        <v>2136</v>
      </c>
      <c r="AA58" s="139"/>
      <c r="AB58" s="176"/>
    </row>
    <row r="59" spans="1:28" ht="15.75" customHeight="1" x14ac:dyDescent="0.2">
      <c r="A59" s="170"/>
      <c r="B59" s="178"/>
      <c r="C59" s="179" t="s">
        <v>294</v>
      </c>
      <c r="D59" s="172"/>
      <c r="E59" s="172"/>
      <c r="F59" s="172"/>
      <c r="G59" s="172"/>
      <c r="H59" s="192" t="s">
        <v>431</v>
      </c>
      <c r="I59" s="174" t="s">
        <v>518</v>
      </c>
      <c r="J59" s="139" t="s">
        <v>30</v>
      </c>
      <c r="K59" s="172"/>
      <c r="L59" s="172"/>
      <c r="M59" s="173" t="s">
        <v>185</v>
      </c>
      <c r="N59" s="173" t="s">
        <v>613</v>
      </c>
      <c r="O59" s="172"/>
      <c r="P59" s="172"/>
      <c r="Q59" s="172"/>
      <c r="R59" s="172"/>
      <c r="S59" s="180">
        <v>42971</v>
      </c>
      <c r="T59" s="172"/>
      <c r="U59" s="172"/>
      <c r="V59" s="173">
        <v>2040</v>
      </c>
      <c r="W59" s="171">
        <v>0</v>
      </c>
      <c r="X59" s="173" t="s">
        <v>860</v>
      </c>
      <c r="Y59" s="175"/>
      <c r="Z59" s="171">
        <v>2040</v>
      </c>
      <c r="AA59" s="139" t="s">
        <v>39</v>
      </c>
      <c r="AB59" s="176"/>
    </row>
    <row r="60" spans="1:28" ht="15.75" customHeight="1" x14ac:dyDescent="0.2">
      <c r="A60" s="170"/>
      <c r="B60" s="178"/>
      <c r="C60" s="179" t="s">
        <v>295</v>
      </c>
      <c r="D60" s="172"/>
      <c r="E60" s="172"/>
      <c r="F60" s="172"/>
      <c r="G60" s="172"/>
      <c r="H60" s="192" t="s">
        <v>432</v>
      </c>
      <c r="I60" s="174" t="s">
        <v>513</v>
      </c>
      <c r="J60" s="139" t="s">
        <v>30</v>
      </c>
      <c r="K60" s="172"/>
      <c r="L60" s="172"/>
      <c r="M60" s="173" t="s">
        <v>185</v>
      </c>
      <c r="N60" s="173" t="s">
        <v>627</v>
      </c>
      <c r="O60" s="172"/>
      <c r="P60" s="172"/>
      <c r="Q60" s="172"/>
      <c r="R60" s="172"/>
      <c r="S60" s="180">
        <v>42915</v>
      </c>
      <c r="T60" s="172"/>
      <c r="U60" s="172"/>
      <c r="V60" s="173">
        <v>2534.36</v>
      </c>
      <c r="W60" s="171">
        <v>0</v>
      </c>
      <c r="X60" s="173" t="s">
        <v>860</v>
      </c>
      <c r="Y60" s="175"/>
      <c r="Z60" s="171">
        <v>2534.36</v>
      </c>
      <c r="AA60" s="139" t="s">
        <v>39</v>
      </c>
      <c r="AB60" s="176"/>
    </row>
    <row r="61" spans="1:28" ht="15.75" customHeight="1" x14ac:dyDescent="0.2">
      <c r="A61" s="170"/>
      <c r="B61" s="178">
        <v>28805165</v>
      </c>
      <c r="C61" s="179" t="s">
        <v>296</v>
      </c>
      <c r="D61" s="172"/>
      <c r="E61" s="172"/>
      <c r="F61" s="172"/>
      <c r="G61" s="172"/>
      <c r="H61" s="192" t="s">
        <v>433</v>
      </c>
      <c r="I61" s="174" t="s">
        <v>557</v>
      </c>
      <c r="J61" s="139" t="s">
        <v>30</v>
      </c>
      <c r="K61" s="172"/>
      <c r="L61" s="172"/>
      <c r="M61" s="173" t="s">
        <v>187</v>
      </c>
      <c r="N61" s="173" t="s">
        <v>628</v>
      </c>
      <c r="O61" s="172"/>
      <c r="P61" s="172"/>
      <c r="Q61" s="172"/>
      <c r="R61" s="172"/>
      <c r="S61" s="180">
        <v>42921</v>
      </c>
      <c r="T61" s="172"/>
      <c r="U61" s="172"/>
      <c r="V61" s="173">
        <v>2136</v>
      </c>
      <c r="W61" s="171">
        <v>0</v>
      </c>
      <c r="X61" s="173" t="s">
        <v>860</v>
      </c>
      <c r="Y61" s="175"/>
      <c r="Z61" s="171">
        <v>2136</v>
      </c>
      <c r="AA61" s="139" t="s">
        <v>39</v>
      </c>
      <c r="AB61" s="176"/>
    </row>
    <row r="62" spans="1:28" ht="15.75" customHeight="1" x14ac:dyDescent="0.2">
      <c r="A62" s="170"/>
      <c r="B62" s="178"/>
      <c r="C62" s="179" t="s">
        <v>297</v>
      </c>
      <c r="D62" s="172"/>
      <c r="E62" s="172"/>
      <c r="F62" s="172"/>
      <c r="G62" s="172"/>
      <c r="H62" s="192" t="s">
        <v>434</v>
      </c>
      <c r="I62" s="174" t="s">
        <v>535</v>
      </c>
      <c r="J62" s="139" t="s">
        <v>30</v>
      </c>
      <c r="K62" s="172"/>
      <c r="L62" s="172"/>
      <c r="M62" s="173" t="s">
        <v>185</v>
      </c>
      <c r="N62" s="173" t="s">
        <v>677</v>
      </c>
      <c r="O62" s="172" t="s">
        <v>185</v>
      </c>
      <c r="P62" s="172" t="s">
        <v>676</v>
      </c>
      <c r="Q62" s="172"/>
      <c r="R62" s="172"/>
      <c r="S62" s="180">
        <v>42916</v>
      </c>
      <c r="T62" s="172"/>
      <c r="U62" s="172"/>
      <c r="V62" s="173">
        <v>1465.92</v>
      </c>
      <c r="W62" s="171">
        <v>0</v>
      </c>
      <c r="X62" s="173" t="s">
        <v>860</v>
      </c>
      <c r="Y62" s="175"/>
      <c r="Z62" s="171">
        <v>1465.92</v>
      </c>
      <c r="AA62" s="139" t="s">
        <v>39</v>
      </c>
      <c r="AB62" s="176"/>
    </row>
    <row r="63" spans="1:28" ht="15.75" customHeight="1" x14ac:dyDescent="0.2">
      <c r="A63" s="170"/>
      <c r="B63" s="178">
        <v>28785046</v>
      </c>
      <c r="C63" s="179" t="s">
        <v>298</v>
      </c>
      <c r="D63" s="172"/>
      <c r="E63" s="172"/>
      <c r="F63" s="172"/>
      <c r="G63" s="172"/>
      <c r="H63" s="192" t="s">
        <v>435</v>
      </c>
      <c r="I63" s="174" t="s">
        <v>558</v>
      </c>
      <c r="J63" s="139" t="s">
        <v>30</v>
      </c>
      <c r="K63" s="172"/>
      <c r="L63" s="172"/>
      <c r="M63" s="173" t="s">
        <v>187</v>
      </c>
      <c r="N63" s="173" t="s">
        <v>629</v>
      </c>
      <c r="O63" s="172"/>
      <c r="P63" s="172"/>
      <c r="Q63" s="172"/>
      <c r="R63" s="172"/>
      <c r="S63" s="180">
        <v>42928</v>
      </c>
      <c r="T63" s="172"/>
      <c r="U63" s="172"/>
      <c r="V63" s="173">
        <v>1332</v>
      </c>
      <c r="W63" s="171">
        <v>0</v>
      </c>
      <c r="X63" s="173" t="s">
        <v>860</v>
      </c>
      <c r="Y63" s="175"/>
      <c r="Z63" s="171">
        <v>1332</v>
      </c>
      <c r="AA63" s="139" t="s">
        <v>39</v>
      </c>
      <c r="AB63" s="176"/>
    </row>
    <row r="64" spans="1:28" ht="15.75" customHeight="1" x14ac:dyDescent="0.2">
      <c r="A64" s="170"/>
      <c r="B64" s="178"/>
      <c r="C64" s="179" t="s">
        <v>299</v>
      </c>
      <c r="D64" s="172"/>
      <c r="E64" s="172"/>
      <c r="F64" s="172"/>
      <c r="G64" s="172"/>
      <c r="H64" s="192" t="s">
        <v>436</v>
      </c>
      <c r="I64" s="174" t="s">
        <v>695</v>
      </c>
      <c r="J64" s="139" t="s">
        <v>30</v>
      </c>
      <c r="K64" s="172"/>
      <c r="L64" s="172"/>
      <c r="M64" s="173" t="s">
        <v>32</v>
      </c>
      <c r="N64" s="173" t="s">
        <v>623</v>
      </c>
      <c r="O64" s="172"/>
      <c r="P64" s="172"/>
      <c r="Q64" s="172"/>
      <c r="R64" s="172"/>
      <c r="S64" s="180">
        <v>42920</v>
      </c>
      <c r="T64" s="172"/>
      <c r="U64" s="172"/>
      <c r="V64" s="173">
        <v>2396.7399999999998</v>
      </c>
      <c r="W64" s="171">
        <v>0</v>
      </c>
      <c r="X64" s="173" t="s">
        <v>860</v>
      </c>
      <c r="Y64" s="175"/>
      <c r="Z64" s="171">
        <v>2396.7399999999998</v>
      </c>
      <c r="AA64" s="139" t="s">
        <v>39</v>
      </c>
      <c r="AB64" s="176"/>
    </row>
    <row r="65" spans="1:28" ht="15.75" customHeight="1" x14ac:dyDescent="0.2">
      <c r="A65" s="170"/>
      <c r="B65" s="178"/>
      <c r="C65" s="179" t="s">
        <v>300</v>
      </c>
      <c r="D65" s="172"/>
      <c r="E65" s="172"/>
      <c r="F65" s="172"/>
      <c r="G65" s="172"/>
      <c r="H65" s="192" t="s">
        <v>437</v>
      </c>
      <c r="I65" s="174" t="s">
        <v>559</v>
      </c>
      <c r="J65" s="139" t="s">
        <v>30</v>
      </c>
      <c r="K65" s="172"/>
      <c r="L65" s="172"/>
      <c r="M65" s="173" t="s">
        <v>185</v>
      </c>
      <c r="N65" s="173" t="s">
        <v>620</v>
      </c>
      <c r="O65" s="172"/>
      <c r="P65" s="172"/>
      <c r="Q65" s="172"/>
      <c r="R65" s="172"/>
      <c r="S65" s="180">
        <v>42921</v>
      </c>
      <c r="T65" s="172"/>
      <c r="U65" s="172"/>
      <c r="V65" s="173">
        <v>1473.75</v>
      </c>
      <c r="W65" s="171">
        <v>0</v>
      </c>
      <c r="X65" s="173" t="s">
        <v>860</v>
      </c>
      <c r="Y65" s="175"/>
      <c r="Z65" s="171">
        <v>1473.75</v>
      </c>
      <c r="AA65" s="139" t="s">
        <v>39</v>
      </c>
      <c r="AB65" s="176"/>
    </row>
    <row r="66" spans="1:28" ht="15.75" customHeight="1" x14ac:dyDescent="0.2">
      <c r="A66" s="170"/>
      <c r="B66" s="178"/>
      <c r="C66" s="179" t="s">
        <v>301</v>
      </c>
      <c r="D66" s="172"/>
      <c r="E66" s="172"/>
      <c r="F66" s="172"/>
      <c r="G66" s="172"/>
      <c r="H66" s="192" t="s">
        <v>438</v>
      </c>
      <c r="I66" s="174" t="s">
        <v>560</v>
      </c>
      <c r="J66" s="139" t="s">
        <v>30</v>
      </c>
      <c r="K66" s="172"/>
      <c r="L66" s="172"/>
      <c r="M66" s="173" t="s">
        <v>205</v>
      </c>
      <c r="N66" s="173" t="s">
        <v>630</v>
      </c>
      <c r="O66" s="172"/>
      <c r="P66" s="172"/>
      <c r="Q66" s="172"/>
      <c r="R66" s="172"/>
      <c r="S66" s="180">
        <v>43122</v>
      </c>
      <c r="T66" s="172"/>
      <c r="U66" s="172"/>
      <c r="V66" s="173">
        <v>1333.42</v>
      </c>
      <c r="W66" s="171">
        <v>0</v>
      </c>
      <c r="X66" s="173" t="s">
        <v>860</v>
      </c>
      <c r="Y66" s="175"/>
      <c r="Z66" s="171">
        <v>1333.42</v>
      </c>
      <c r="AA66" s="139" t="s">
        <v>39</v>
      </c>
      <c r="AB66" s="176"/>
    </row>
    <row r="67" spans="1:28" ht="15.75" customHeight="1" x14ac:dyDescent="0.2">
      <c r="A67" s="170"/>
      <c r="B67" s="178"/>
      <c r="C67" s="179" t="s">
        <v>302</v>
      </c>
      <c r="D67" s="172"/>
      <c r="E67" s="172"/>
      <c r="F67" s="172"/>
      <c r="G67" s="172"/>
      <c r="H67" s="192" t="s">
        <v>439</v>
      </c>
      <c r="I67" s="174" t="s">
        <v>561</v>
      </c>
      <c r="J67" s="139" t="s">
        <v>30</v>
      </c>
      <c r="K67" s="172"/>
      <c r="L67" s="172"/>
      <c r="M67" s="173" t="s">
        <v>185</v>
      </c>
      <c r="N67" s="173" t="s">
        <v>678</v>
      </c>
      <c r="O67" s="172" t="s">
        <v>185</v>
      </c>
      <c r="P67" s="172" t="s">
        <v>613</v>
      </c>
      <c r="Q67" s="172"/>
      <c r="R67" s="172"/>
      <c r="S67" s="180">
        <v>43069</v>
      </c>
      <c r="T67" s="172"/>
      <c r="U67" s="172"/>
      <c r="V67" s="173">
        <v>1332</v>
      </c>
      <c r="W67" s="171">
        <v>0</v>
      </c>
      <c r="X67" s="173" t="s">
        <v>860</v>
      </c>
      <c r="Y67" s="175"/>
      <c r="Z67" s="171">
        <v>1332</v>
      </c>
      <c r="AA67" s="139" t="s">
        <v>39</v>
      </c>
      <c r="AB67" s="176"/>
    </row>
    <row r="68" spans="1:28" ht="15.75" customHeight="1" x14ac:dyDescent="0.2">
      <c r="A68" s="170"/>
      <c r="B68" s="178"/>
      <c r="C68" s="179" t="s">
        <v>303</v>
      </c>
      <c r="D68" s="172"/>
      <c r="E68" s="172"/>
      <c r="F68" s="172"/>
      <c r="G68" s="172"/>
      <c r="H68" s="192" t="s">
        <v>440</v>
      </c>
      <c r="I68" s="174" t="s">
        <v>559</v>
      </c>
      <c r="J68" s="139" t="s">
        <v>30</v>
      </c>
      <c r="K68" s="172"/>
      <c r="L68" s="172"/>
      <c r="M68" s="173" t="s">
        <v>183</v>
      </c>
      <c r="N68" s="173" t="s">
        <v>631</v>
      </c>
      <c r="O68" s="172"/>
      <c r="P68" s="172"/>
      <c r="Q68" s="172"/>
      <c r="R68" s="172"/>
      <c r="S68" s="180">
        <v>42934</v>
      </c>
      <c r="T68" s="172"/>
      <c r="U68" s="172"/>
      <c r="V68" s="173">
        <v>1420.91</v>
      </c>
      <c r="W68" s="171">
        <v>0</v>
      </c>
      <c r="X68" s="173" t="s">
        <v>860</v>
      </c>
      <c r="Y68" s="175"/>
      <c r="Z68" s="171">
        <v>1420.91</v>
      </c>
      <c r="AA68" s="139" t="s">
        <v>39</v>
      </c>
      <c r="AB68" s="176"/>
    </row>
    <row r="69" spans="1:28" ht="15.75" customHeight="1" x14ac:dyDescent="0.2">
      <c r="A69" s="170"/>
      <c r="B69" s="178"/>
      <c r="C69" s="179" t="s">
        <v>304</v>
      </c>
      <c r="D69" s="172"/>
      <c r="E69" s="172"/>
      <c r="F69" s="172"/>
      <c r="G69" s="172"/>
      <c r="H69" s="192" t="s">
        <v>441</v>
      </c>
      <c r="I69" s="174" t="s">
        <v>562</v>
      </c>
      <c r="J69" s="139" t="s">
        <v>30</v>
      </c>
      <c r="K69" s="172"/>
      <c r="L69" s="172"/>
      <c r="M69" s="173" t="s">
        <v>183</v>
      </c>
      <c r="N69" s="173" t="s">
        <v>618</v>
      </c>
      <c r="O69" s="172"/>
      <c r="P69" s="172"/>
      <c r="Q69" s="172"/>
      <c r="R69" s="172"/>
      <c r="S69" s="180">
        <v>42943</v>
      </c>
      <c r="T69" s="172"/>
      <c r="U69" s="172"/>
      <c r="V69" s="173">
        <v>1931.04</v>
      </c>
      <c r="W69" s="171">
        <v>0</v>
      </c>
      <c r="X69" s="173" t="s">
        <v>153</v>
      </c>
      <c r="Y69" s="175"/>
      <c r="Z69" s="171">
        <v>0</v>
      </c>
      <c r="AA69" s="139" t="s">
        <v>39</v>
      </c>
      <c r="AB69" s="187"/>
    </row>
    <row r="70" spans="1:28" ht="15.75" customHeight="1" x14ac:dyDescent="0.2">
      <c r="A70" s="170"/>
      <c r="B70" s="178"/>
      <c r="C70" s="179" t="s">
        <v>305</v>
      </c>
      <c r="D70" s="172"/>
      <c r="E70" s="172"/>
      <c r="F70" s="172"/>
      <c r="G70" s="172"/>
      <c r="H70" s="192" t="s">
        <v>442</v>
      </c>
      <c r="I70" s="174" t="s">
        <v>563</v>
      </c>
      <c r="J70" s="139" t="s">
        <v>30</v>
      </c>
      <c r="K70" s="172"/>
      <c r="L70" s="172"/>
      <c r="M70" s="173" t="s">
        <v>32</v>
      </c>
      <c r="N70" s="173" t="s">
        <v>622</v>
      </c>
      <c r="O70" s="172"/>
      <c r="P70" s="172"/>
      <c r="Q70" s="172"/>
      <c r="R70" s="172"/>
      <c r="S70" s="180">
        <v>42969</v>
      </c>
      <c r="T70" s="172"/>
      <c r="U70" s="172"/>
      <c r="V70" s="173">
        <v>2250</v>
      </c>
      <c r="W70" s="171">
        <v>1050.6600000000001</v>
      </c>
      <c r="X70" s="173" t="s">
        <v>860</v>
      </c>
      <c r="Y70" s="175"/>
      <c r="Z70" s="191">
        <v>1050.6600000000001</v>
      </c>
      <c r="AA70" s="139" t="s">
        <v>39</v>
      </c>
      <c r="AB70" s="176" t="s">
        <v>868</v>
      </c>
    </row>
    <row r="71" spans="1:28" ht="15.75" customHeight="1" x14ac:dyDescent="0.2">
      <c r="A71" s="170"/>
      <c r="B71" s="178"/>
      <c r="C71" s="179" t="s">
        <v>306</v>
      </c>
      <c r="D71" s="172"/>
      <c r="E71" s="172"/>
      <c r="F71" s="172"/>
      <c r="G71" s="172"/>
      <c r="H71" s="192" t="s">
        <v>443</v>
      </c>
      <c r="I71" s="174" t="s">
        <v>564</v>
      </c>
      <c r="J71" s="139" t="s">
        <v>30</v>
      </c>
      <c r="K71" s="172"/>
      <c r="L71" s="172"/>
      <c r="M71" s="173" t="s">
        <v>185</v>
      </c>
      <c r="N71" s="173" t="s">
        <v>607</v>
      </c>
      <c r="O71" s="172"/>
      <c r="P71" s="172"/>
      <c r="Q71" s="172"/>
      <c r="R71" s="172"/>
      <c r="S71" s="180">
        <v>43059</v>
      </c>
      <c r="T71" s="172"/>
      <c r="U71" s="172"/>
      <c r="V71" s="173">
        <v>1263.08</v>
      </c>
      <c r="W71" s="171">
        <v>0</v>
      </c>
      <c r="X71" s="173" t="s">
        <v>860</v>
      </c>
      <c r="Y71" s="175"/>
      <c r="Z71" s="171">
        <v>1263.08</v>
      </c>
      <c r="AA71" s="139" t="s">
        <v>39</v>
      </c>
      <c r="AB71" s="176"/>
    </row>
    <row r="72" spans="1:28" ht="15.75" customHeight="1" x14ac:dyDescent="0.2">
      <c r="A72" s="170"/>
      <c r="B72" s="178"/>
      <c r="C72" s="179" t="s">
        <v>307</v>
      </c>
      <c r="D72" s="172"/>
      <c r="E72" s="172"/>
      <c r="F72" s="172"/>
      <c r="G72" s="172"/>
      <c r="H72" s="192" t="s">
        <v>444</v>
      </c>
      <c r="I72" s="174" t="s">
        <v>565</v>
      </c>
      <c r="J72" s="139" t="s">
        <v>30</v>
      </c>
      <c r="K72" s="172"/>
      <c r="L72" s="172"/>
      <c r="M72" s="173" t="s">
        <v>32</v>
      </c>
      <c r="N72" s="173" t="s">
        <v>622</v>
      </c>
      <c r="O72" s="172"/>
      <c r="P72" s="172"/>
      <c r="Q72" s="172"/>
      <c r="R72" s="172"/>
      <c r="S72" s="180">
        <v>43143</v>
      </c>
      <c r="T72" s="172"/>
      <c r="U72" s="172"/>
      <c r="V72" s="173">
        <v>3780</v>
      </c>
      <c r="W72" s="171">
        <v>0</v>
      </c>
      <c r="X72" s="173" t="s">
        <v>860</v>
      </c>
      <c r="Y72" s="175"/>
      <c r="Z72" s="171">
        <v>3780</v>
      </c>
      <c r="AA72" s="139" t="s">
        <v>39</v>
      </c>
      <c r="AB72" s="176"/>
    </row>
    <row r="73" spans="1:28" ht="15.75" customHeight="1" x14ac:dyDescent="0.2">
      <c r="A73" s="170"/>
      <c r="B73" s="178"/>
      <c r="C73" s="179" t="s">
        <v>308</v>
      </c>
      <c r="D73" s="172"/>
      <c r="E73" s="172"/>
      <c r="F73" s="172"/>
      <c r="G73" s="172"/>
      <c r="H73" s="192" t="s">
        <v>445</v>
      </c>
      <c r="I73" s="174" t="s">
        <v>566</v>
      </c>
      <c r="J73" s="139" t="s">
        <v>30</v>
      </c>
      <c r="K73" s="172"/>
      <c r="L73" s="172"/>
      <c r="M73" s="173" t="s">
        <v>32</v>
      </c>
      <c r="N73" s="173" t="s">
        <v>647</v>
      </c>
      <c r="O73" s="172" t="s">
        <v>32</v>
      </c>
      <c r="P73" s="172" t="s">
        <v>679</v>
      </c>
      <c r="Q73" s="172" t="s">
        <v>32</v>
      </c>
      <c r="R73" s="172" t="s">
        <v>680</v>
      </c>
      <c r="S73" s="180">
        <v>42992</v>
      </c>
      <c r="T73" s="172"/>
      <c r="U73" s="172"/>
      <c r="V73" s="173">
        <v>4091.62</v>
      </c>
      <c r="W73" s="171">
        <v>0</v>
      </c>
      <c r="X73" s="173" t="s">
        <v>860</v>
      </c>
      <c r="Y73" s="175"/>
      <c r="Z73" s="171">
        <v>4091.62</v>
      </c>
      <c r="AA73" s="139" t="s">
        <v>39</v>
      </c>
      <c r="AB73" s="176"/>
    </row>
    <row r="74" spans="1:28" ht="15.75" customHeight="1" x14ac:dyDescent="0.2">
      <c r="A74" s="170"/>
      <c r="B74" s="178"/>
      <c r="C74" s="179" t="s">
        <v>309</v>
      </c>
      <c r="D74" s="172"/>
      <c r="E74" s="172"/>
      <c r="F74" s="172"/>
      <c r="G74" s="172"/>
      <c r="H74" s="192" t="s">
        <v>446</v>
      </c>
      <c r="I74" s="174" t="s">
        <v>567</v>
      </c>
      <c r="J74" s="139" t="s">
        <v>155</v>
      </c>
      <c r="K74" s="172"/>
      <c r="L74" s="172"/>
      <c r="M74" s="173" t="s">
        <v>185</v>
      </c>
      <c r="N74" s="173" t="s">
        <v>599</v>
      </c>
      <c r="O74" s="172"/>
      <c r="P74" s="172"/>
      <c r="Q74" s="172"/>
      <c r="R74" s="172"/>
      <c r="S74" s="180">
        <v>43069</v>
      </c>
      <c r="T74" s="172"/>
      <c r="U74" s="172"/>
      <c r="V74" s="173">
        <v>1875</v>
      </c>
      <c r="W74" s="171">
        <v>0</v>
      </c>
      <c r="X74" s="173" t="s">
        <v>698</v>
      </c>
      <c r="Y74" s="175"/>
      <c r="Z74" s="171">
        <v>0</v>
      </c>
      <c r="AA74" s="139" t="s">
        <v>39</v>
      </c>
      <c r="AB74" s="176" t="s">
        <v>698</v>
      </c>
    </row>
    <row r="75" spans="1:28" ht="15.75" customHeight="1" x14ac:dyDescent="0.2">
      <c r="A75" s="170"/>
      <c r="B75" s="178"/>
      <c r="C75" s="179" t="s">
        <v>310</v>
      </c>
      <c r="D75" s="172"/>
      <c r="E75" s="172"/>
      <c r="F75" s="172"/>
      <c r="G75" s="172"/>
      <c r="H75" s="192" t="s">
        <v>447</v>
      </c>
      <c r="I75" s="174" t="s">
        <v>568</v>
      </c>
      <c r="J75" s="139" t="s">
        <v>30</v>
      </c>
      <c r="K75" s="172"/>
      <c r="L75" s="172"/>
      <c r="M75" s="173" t="s">
        <v>185</v>
      </c>
      <c r="N75" s="173" t="s">
        <v>599</v>
      </c>
      <c r="O75" s="172"/>
      <c r="P75" s="172"/>
      <c r="Q75" s="172"/>
      <c r="R75" s="172"/>
      <c r="S75" s="180">
        <v>42948</v>
      </c>
      <c r="T75" s="172"/>
      <c r="U75" s="172"/>
      <c r="V75" s="173">
        <v>1728</v>
      </c>
      <c r="W75" s="171">
        <v>0</v>
      </c>
      <c r="X75" s="173" t="s">
        <v>862</v>
      </c>
      <c r="Y75" s="175"/>
      <c r="Z75" s="171">
        <v>0</v>
      </c>
      <c r="AA75" s="139" t="s">
        <v>39</v>
      </c>
      <c r="AB75" s="176"/>
    </row>
    <row r="76" spans="1:28" ht="15.75" customHeight="1" x14ac:dyDescent="0.2">
      <c r="A76" s="170"/>
      <c r="B76" s="178"/>
      <c r="C76" s="179" t="s">
        <v>311</v>
      </c>
      <c r="D76" s="172"/>
      <c r="E76" s="172"/>
      <c r="F76" s="172"/>
      <c r="G76" s="172"/>
      <c r="H76" s="192" t="s">
        <v>448</v>
      </c>
      <c r="I76" s="174" t="s">
        <v>556</v>
      </c>
      <c r="J76" s="139" t="s">
        <v>30</v>
      </c>
      <c r="K76" s="172"/>
      <c r="L76" s="172"/>
      <c r="M76" s="173" t="s">
        <v>185</v>
      </c>
      <c r="N76" s="173" t="s">
        <v>632</v>
      </c>
      <c r="O76" s="172"/>
      <c r="P76" s="172"/>
      <c r="Q76" s="172"/>
      <c r="R76" s="172"/>
      <c r="S76" s="180">
        <v>42971</v>
      </c>
      <c r="T76" s="172"/>
      <c r="U76" s="172"/>
      <c r="V76" s="173">
        <v>1632</v>
      </c>
      <c r="W76" s="171">
        <v>0</v>
      </c>
      <c r="X76" s="173" t="s">
        <v>860</v>
      </c>
      <c r="Y76" s="175"/>
      <c r="Z76" s="171">
        <v>1632</v>
      </c>
      <c r="AA76" s="139" t="s">
        <v>39</v>
      </c>
      <c r="AB76" s="176"/>
    </row>
    <row r="77" spans="1:28" ht="15.75" customHeight="1" x14ac:dyDescent="0.2">
      <c r="A77" s="170"/>
      <c r="B77" s="178"/>
      <c r="C77" s="179" t="s">
        <v>312</v>
      </c>
      <c r="D77" s="172"/>
      <c r="E77" s="172"/>
      <c r="F77" s="172"/>
      <c r="G77" s="172"/>
      <c r="H77" s="192" t="s">
        <v>449</v>
      </c>
      <c r="I77" s="174" t="s">
        <v>569</v>
      </c>
      <c r="J77" s="139" t="s">
        <v>30</v>
      </c>
      <c r="K77" s="172"/>
      <c r="L77" s="172"/>
      <c r="M77" s="173" t="s">
        <v>185</v>
      </c>
      <c r="N77" s="173" t="s">
        <v>633</v>
      </c>
      <c r="O77" s="172"/>
      <c r="P77" s="172"/>
      <c r="Q77" s="172"/>
      <c r="R77" s="172"/>
      <c r="S77" s="180">
        <v>42961</v>
      </c>
      <c r="T77" s="172"/>
      <c r="U77" s="172"/>
      <c r="V77" s="173">
        <v>1430.83</v>
      </c>
      <c r="W77" s="171">
        <v>0</v>
      </c>
      <c r="X77" s="173" t="s">
        <v>860</v>
      </c>
      <c r="Y77" s="175"/>
      <c r="Z77" s="171">
        <v>1430.83</v>
      </c>
      <c r="AA77" s="139" t="s">
        <v>39</v>
      </c>
      <c r="AB77" s="176"/>
    </row>
    <row r="78" spans="1:28" ht="15.75" customHeight="1" x14ac:dyDescent="0.2">
      <c r="A78" s="170"/>
      <c r="B78" s="178"/>
      <c r="C78" s="179" t="s">
        <v>313</v>
      </c>
      <c r="D78" s="172"/>
      <c r="E78" s="172"/>
      <c r="F78" s="172"/>
      <c r="G78" s="172"/>
      <c r="H78" s="192" t="s">
        <v>450</v>
      </c>
      <c r="I78" s="174" t="s">
        <v>570</v>
      </c>
      <c r="J78" s="139" t="s">
        <v>30</v>
      </c>
      <c r="K78" s="172"/>
      <c r="L78" s="172"/>
      <c r="M78" s="173" t="s">
        <v>183</v>
      </c>
      <c r="N78" s="173" t="s">
        <v>591</v>
      </c>
      <c r="O78" s="172"/>
      <c r="P78" s="172"/>
      <c r="Q78" s="172"/>
      <c r="R78" s="172"/>
      <c r="S78" s="180">
        <v>42970</v>
      </c>
      <c r="T78" s="172"/>
      <c r="U78" s="172"/>
      <c r="V78" s="173">
        <v>1126.54</v>
      </c>
      <c r="W78" s="171">
        <v>0</v>
      </c>
      <c r="X78" s="173" t="s">
        <v>860</v>
      </c>
      <c r="Y78" s="175"/>
      <c r="Z78" s="171">
        <v>1126.54</v>
      </c>
      <c r="AA78" s="139" t="s">
        <v>39</v>
      </c>
      <c r="AB78" s="176"/>
    </row>
    <row r="79" spans="1:28" ht="15.75" customHeight="1" x14ac:dyDescent="0.2">
      <c r="A79" s="170"/>
      <c r="B79" s="178"/>
      <c r="C79" s="179" t="s">
        <v>314</v>
      </c>
      <c r="D79" s="172"/>
      <c r="E79" s="172"/>
      <c r="F79" s="172"/>
      <c r="G79" s="172"/>
      <c r="H79" s="192" t="s">
        <v>451</v>
      </c>
      <c r="I79" s="174" t="s">
        <v>512</v>
      </c>
      <c r="J79" s="139" t="s">
        <v>30</v>
      </c>
      <c r="K79" s="172"/>
      <c r="L79" s="172"/>
      <c r="M79" s="173" t="s">
        <v>205</v>
      </c>
      <c r="N79" s="173" t="s">
        <v>634</v>
      </c>
      <c r="O79" s="172"/>
      <c r="P79" s="172"/>
      <c r="Q79" s="172"/>
      <c r="R79" s="172"/>
      <c r="S79" s="180">
        <v>42968</v>
      </c>
      <c r="T79" s="172"/>
      <c r="U79" s="172"/>
      <c r="V79" s="173">
        <v>3357.62</v>
      </c>
      <c r="W79" s="171">
        <v>0</v>
      </c>
      <c r="X79" s="173" t="s">
        <v>860</v>
      </c>
      <c r="Y79" s="175"/>
      <c r="Z79" s="171">
        <v>3357.62</v>
      </c>
      <c r="AA79" s="139"/>
      <c r="AB79" s="176"/>
    </row>
    <row r="80" spans="1:28" ht="15.75" customHeight="1" x14ac:dyDescent="0.2">
      <c r="A80" s="170"/>
      <c r="B80" s="178"/>
      <c r="C80" s="179" t="s">
        <v>315</v>
      </c>
      <c r="D80" s="172"/>
      <c r="E80" s="172"/>
      <c r="F80" s="172"/>
      <c r="G80" s="172"/>
      <c r="H80" s="192" t="s">
        <v>452</v>
      </c>
      <c r="I80" s="174" t="s">
        <v>571</v>
      </c>
      <c r="J80" s="139" t="s">
        <v>30</v>
      </c>
      <c r="K80" s="172"/>
      <c r="L80" s="172"/>
      <c r="M80" s="173" t="s">
        <v>185</v>
      </c>
      <c r="N80" s="173" t="s">
        <v>617</v>
      </c>
      <c r="O80" s="172"/>
      <c r="P80" s="172"/>
      <c r="Q80" s="172"/>
      <c r="R80" s="172"/>
      <c r="S80" s="180">
        <v>43100</v>
      </c>
      <c r="T80" s="172"/>
      <c r="U80" s="172"/>
      <c r="V80" s="173">
        <v>2061.39</v>
      </c>
      <c r="W80" s="171">
        <v>0</v>
      </c>
      <c r="X80" s="173" t="s">
        <v>860</v>
      </c>
      <c r="Y80" s="175"/>
      <c r="Z80" s="171">
        <v>2061.39</v>
      </c>
      <c r="AA80" s="139" t="s">
        <v>39</v>
      </c>
      <c r="AB80" s="176"/>
    </row>
    <row r="81" spans="1:28" ht="15.75" customHeight="1" x14ac:dyDescent="0.2">
      <c r="A81" s="170"/>
      <c r="B81" s="178"/>
      <c r="C81" s="179" t="s">
        <v>316</v>
      </c>
      <c r="D81" s="172"/>
      <c r="E81" s="172"/>
      <c r="F81" s="172"/>
      <c r="G81" s="172"/>
      <c r="H81" s="192" t="s">
        <v>453</v>
      </c>
      <c r="I81" s="174" t="s">
        <v>696</v>
      </c>
      <c r="J81" s="139" t="s">
        <v>30</v>
      </c>
      <c r="K81" s="172"/>
      <c r="L81" s="172"/>
      <c r="M81" s="173" t="s">
        <v>185</v>
      </c>
      <c r="N81" s="173" t="s">
        <v>635</v>
      </c>
      <c r="O81" s="172"/>
      <c r="P81" s="172"/>
      <c r="Q81" s="172"/>
      <c r="R81" s="172"/>
      <c r="S81" s="180">
        <v>42971</v>
      </c>
      <c r="T81" s="172"/>
      <c r="U81" s="172"/>
      <c r="V81" s="173">
        <v>1541.4</v>
      </c>
      <c r="W81" s="171">
        <v>0</v>
      </c>
      <c r="X81" s="173" t="s">
        <v>860</v>
      </c>
      <c r="Y81" s="175"/>
      <c r="Z81" s="171">
        <v>1541.4</v>
      </c>
      <c r="AA81" s="139" t="s">
        <v>39</v>
      </c>
      <c r="AB81" s="176"/>
    </row>
    <row r="82" spans="1:28" ht="15.75" customHeight="1" x14ac:dyDescent="0.2">
      <c r="A82" s="170"/>
      <c r="B82" s="178"/>
      <c r="C82" s="179" t="s">
        <v>317</v>
      </c>
      <c r="D82" s="172"/>
      <c r="E82" s="172"/>
      <c r="F82" s="172"/>
      <c r="G82" s="172"/>
      <c r="H82" s="192" t="s">
        <v>454</v>
      </c>
      <c r="I82" s="174" t="s">
        <v>572</v>
      </c>
      <c r="J82" s="139" t="s">
        <v>30</v>
      </c>
      <c r="K82" s="172"/>
      <c r="L82" s="172"/>
      <c r="M82" s="173" t="s">
        <v>32</v>
      </c>
      <c r="N82" s="173" t="s">
        <v>636</v>
      </c>
      <c r="O82" s="172"/>
      <c r="P82" s="172"/>
      <c r="Q82" s="172"/>
      <c r="R82" s="172"/>
      <c r="S82" s="180">
        <v>43008</v>
      </c>
      <c r="T82" s="172"/>
      <c r="U82" s="172"/>
      <c r="V82" s="173">
        <v>2242.98</v>
      </c>
      <c r="W82" s="171">
        <v>0</v>
      </c>
      <c r="X82" s="173" t="s">
        <v>860</v>
      </c>
      <c r="Y82" s="175"/>
      <c r="Z82" s="171">
        <v>2242.98</v>
      </c>
      <c r="AA82" s="139" t="s">
        <v>39</v>
      </c>
      <c r="AB82" s="176"/>
    </row>
    <row r="83" spans="1:28" ht="15.75" customHeight="1" x14ac:dyDescent="0.2">
      <c r="A83" s="170"/>
      <c r="B83" s="178">
        <v>29191253</v>
      </c>
      <c r="C83" s="179" t="s">
        <v>318</v>
      </c>
      <c r="D83" s="172"/>
      <c r="E83" s="172"/>
      <c r="F83" s="172"/>
      <c r="G83" s="172"/>
      <c r="H83" s="192" t="s">
        <v>455</v>
      </c>
      <c r="I83" s="174" t="s">
        <v>573</v>
      </c>
      <c r="J83" s="139" t="s">
        <v>30</v>
      </c>
      <c r="K83" s="172"/>
      <c r="L83" s="172"/>
      <c r="M83" s="173" t="s">
        <v>187</v>
      </c>
      <c r="N83" s="173" t="s">
        <v>637</v>
      </c>
      <c r="O83" s="172"/>
      <c r="P83" s="172"/>
      <c r="Q83" s="172"/>
      <c r="R83" s="172"/>
      <c r="S83" s="180">
        <v>43024</v>
      </c>
      <c r="T83" s="172"/>
      <c r="U83" s="172"/>
      <c r="V83" s="173">
        <v>2136</v>
      </c>
      <c r="W83" s="171">
        <v>0</v>
      </c>
      <c r="X83" s="173" t="s">
        <v>860</v>
      </c>
      <c r="Y83" s="175"/>
      <c r="Z83" s="171">
        <v>2136</v>
      </c>
      <c r="AA83" s="139" t="s">
        <v>39</v>
      </c>
      <c r="AB83" s="176"/>
    </row>
    <row r="84" spans="1:28" ht="15.75" customHeight="1" x14ac:dyDescent="0.2">
      <c r="A84" s="170"/>
      <c r="B84" s="178"/>
      <c r="C84" s="179" t="s">
        <v>319</v>
      </c>
      <c r="D84" s="172"/>
      <c r="E84" s="172"/>
      <c r="F84" s="172"/>
      <c r="G84" s="172"/>
      <c r="H84" s="192" t="s">
        <v>456</v>
      </c>
      <c r="I84" s="174" t="s">
        <v>519</v>
      </c>
      <c r="J84" s="139" t="s">
        <v>155</v>
      </c>
      <c r="K84" s="172"/>
      <c r="L84" s="172"/>
      <c r="M84" s="173" t="s">
        <v>185</v>
      </c>
      <c r="N84" s="173" t="s">
        <v>635</v>
      </c>
      <c r="O84" s="172"/>
      <c r="P84" s="172"/>
      <c r="Q84" s="172"/>
      <c r="R84" s="172"/>
      <c r="S84" s="180">
        <v>42943</v>
      </c>
      <c r="T84" s="172"/>
      <c r="U84" s="172"/>
      <c r="V84" s="173">
        <v>1899.75</v>
      </c>
      <c r="W84" s="171">
        <v>0</v>
      </c>
      <c r="X84" s="173" t="s">
        <v>698</v>
      </c>
      <c r="Y84" s="175"/>
      <c r="Z84" s="171">
        <v>0</v>
      </c>
      <c r="AA84" s="139" t="s">
        <v>39</v>
      </c>
      <c r="AB84" s="176" t="s">
        <v>698</v>
      </c>
    </row>
    <row r="85" spans="1:28" ht="15.75" customHeight="1" x14ac:dyDescent="0.2">
      <c r="A85" s="170"/>
      <c r="B85" s="178"/>
      <c r="C85" s="179" t="s">
        <v>320</v>
      </c>
      <c r="D85" s="172"/>
      <c r="E85" s="172"/>
      <c r="F85" s="172"/>
      <c r="G85" s="172"/>
      <c r="H85" s="192" t="s">
        <v>457</v>
      </c>
      <c r="I85" s="174" t="s">
        <v>574</v>
      </c>
      <c r="J85" s="139" t="s">
        <v>30</v>
      </c>
      <c r="K85" s="172"/>
      <c r="L85" s="172"/>
      <c r="M85" s="173" t="s">
        <v>183</v>
      </c>
      <c r="N85" s="173" t="s">
        <v>638</v>
      </c>
      <c r="O85" s="172"/>
      <c r="P85" s="172"/>
      <c r="Q85" s="172"/>
      <c r="R85" s="172"/>
      <c r="S85" s="180">
        <v>43040</v>
      </c>
      <c r="T85" s="172"/>
      <c r="U85" s="172"/>
      <c r="V85" s="173">
        <v>1931.04</v>
      </c>
      <c r="W85" s="171">
        <v>0</v>
      </c>
      <c r="X85" s="173" t="s">
        <v>153</v>
      </c>
      <c r="Y85" s="175"/>
      <c r="Z85" s="171">
        <v>0</v>
      </c>
      <c r="AA85" s="139" t="s">
        <v>39</v>
      </c>
      <c r="AB85" s="187"/>
    </row>
    <row r="86" spans="1:28" ht="15.75" customHeight="1" x14ac:dyDescent="0.2">
      <c r="A86" s="170"/>
      <c r="B86" s="178"/>
      <c r="C86" s="179" t="s">
        <v>321</v>
      </c>
      <c r="D86" s="172"/>
      <c r="E86" s="172"/>
      <c r="F86" s="172"/>
      <c r="G86" s="172"/>
      <c r="H86" s="192" t="s">
        <v>458</v>
      </c>
      <c r="I86" s="174" t="s">
        <v>575</v>
      </c>
      <c r="J86" s="139" t="s">
        <v>30</v>
      </c>
      <c r="K86" s="172"/>
      <c r="L86" s="172"/>
      <c r="M86" s="173" t="s">
        <v>32</v>
      </c>
      <c r="N86" s="173" t="s">
        <v>639</v>
      </c>
      <c r="O86" s="172"/>
      <c r="P86" s="172"/>
      <c r="Q86" s="172"/>
      <c r="R86" s="172"/>
      <c r="S86" s="180">
        <v>42992</v>
      </c>
      <c r="T86" s="172"/>
      <c r="U86" s="172"/>
      <c r="V86" s="173">
        <v>4091.62</v>
      </c>
      <c r="W86" s="171">
        <v>0</v>
      </c>
      <c r="X86" s="173" t="s">
        <v>860</v>
      </c>
      <c r="Y86" s="175"/>
      <c r="Z86" s="171">
        <v>4091.62</v>
      </c>
      <c r="AA86" s="139" t="s">
        <v>39</v>
      </c>
      <c r="AB86" s="176"/>
    </row>
    <row r="87" spans="1:28" ht="15.75" customHeight="1" x14ac:dyDescent="0.2">
      <c r="A87" s="170"/>
      <c r="B87" s="178"/>
      <c r="C87" s="179" t="s">
        <v>322</v>
      </c>
      <c r="D87" s="172"/>
      <c r="E87" s="172"/>
      <c r="F87" s="172"/>
      <c r="G87" s="172"/>
      <c r="H87" s="192" t="s">
        <v>459</v>
      </c>
      <c r="I87" s="174" t="s">
        <v>696</v>
      </c>
      <c r="J87" s="139" t="s">
        <v>30</v>
      </c>
      <c r="K87" s="172"/>
      <c r="L87" s="172"/>
      <c r="M87" s="173" t="s">
        <v>32</v>
      </c>
      <c r="N87" s="173" t="s">
        <v>602</v>
      </c>
      <c r="O87" s="172"/>
      <c r="P87" s="172"/>
      <c r="Q87" s="172"/>
      <c r="R87" s="172"/>
      <c r="S87" s="180">
        <v>43067</v>
      </c>
      <c r="T87" s="172"/>
      <c r="U87" s="172"/>
      <c r="V87" s="173">
        <v>1761.13</v>
      </c>
      <c r="W87" s="171">
        <v>0</v>
      </c>
      <c r="X87" s="173" t="s">
        <v>860</v>
      </c>
      <c r="Y87" s="175"/>
      <c r="Z87" s="171">
        <v>1761.13</v>
      </c>
      <c r="AA87" s="139" t="s">
        <v>39</v>
      </c>
      <c r="AB87" s="176"/>
    </row>
    <row r="88" spans="1:28" ht="15.75" customHeight="1" x14ac:dyDescent="0.2">
      <c r="A88" s="170"/>
      <c r="B88" s="178"/>
      <c r="C88" s="179" t="s">
        <v>323</v>
      </c>
      <c r="D88" s="172"/>
      <c r="E88" s="172"/>
      <c r="F88" s="172"/>
      <c r="G88" s="172"/>
      <c r="H88" s="192" t="s">
        <v>460</v>
      </c>
      <c r="I88" s="174" t="s">
        <v>576</v>
      </c>
      <c r="J88" s="139" t="s">
        <v>30</v>
      </c>
      <c r="K88" s="172"/>
      <c r="L88" s="172"/>
      <c r="M88" s="173" t="s">
        <v>183</v>
      </c>
      <c r="N88" s="173" t="s">
        <v>591</v>
      </c>
      <c r="O88" s="172"/>
      <c r="P88" s="172"/>
      <c r="Q88" s="172"/>
      <c r="R88" s="172"/>
      <c r="S88" s="180">
        <v>43010</v>
      </c>
      <c r="T88" s="172"/>
      <c r="U88" s="172"/>
      <c r="V88" s="173">
        <v>1772.44</v>
      </c>
      <c r="W88" s="171">
        <v>0</v>
      </c>
      <c r="X88" s="173" t="s">
        <v>860</v>
      </c>
      <c r="Y88" s="175"/>
      <c r="Z88" s="171">
        <v>1772.44</v>
      </c>
      <c r="AA88" s="139" t="s">
        <v>39</v>
      </c>
      <c r="AB88" s="176"/>
    </row>
    <row r="89" spans="1:28" ht="15.75" customHeight="1" x14ac:dyDescent="0.2">
      <c r="A89" s="170"/>
      <c r="B89" s="178"/>
      <c r="C89" s="179" t="s">
        <v>324</v>
      </c>
      <c r="D89" s="172"/>
      <c r="E89" s="172"/>
      <c r="F89" s="172"/>
      <c r="G89" s="172"/>
      <c r="H89" s="192" t="s">
        <v>461</v>
      </c>
      <c r="I89" s="174" t="s">
        <v>520</v>
      </c>
      <c r="J89" s="139" t="s">
        <v>30</v>
      </c>
      <c r="K89" s="172"/>
      <c r="L89" s="172"/>
      <c r="M89" s="173" t="s">
        <v>205</v>
      </c>
      <c r="N89" s="173" t="s">
        <v>640</v>
      </c>
      <c r="O89" s="172"/>
      <c r="P89" s="172"/>
      <c r="Q89" s="172"/>
      <c r="R89" s="172"/>
      <c r="S89" s="180">
        <v>43165</v>
      </c>
      <c r="T89" s="172"/>
      <c r="U89" s="172"/>
      <c r="V89" s="173">
        <v>2550</v>
      </c>
      <c r="W89" s="171">
        <v>0</v>
      </c>
      <c r="X89" s="173" t="s">
        <v>860</v>
      </c>
      <c r="Y89" s="175"/>
      <c r="Z89" s="171">
        <v>2550</v>
      </c>
      <c r="AA89" s="139" t="s">
        <v>39</v>
      </c>
      <c r="AB89" s="176"/>
    </row>
    <row r="90" spans="1:28" ht="15.75" customHeight="1" x14ac:dyDescent="0.2">
      <c r="A90" s="170"/>
      <c r="B90" s="178"/>
      <c r="C90" s="179" t="s">
        <v>325</v>
      </c>
      <c r="D90" s="172"/>
      <c r="E90" s="172"/>
      <c r="F90" s="172"/>
      <c r="G90" s="172"/>
      <c r="H90" s="192" t="s">
        <v>462</v>
      </c>
      <c r="I90" s="174" t="s">
        <v>561</v>
      </c>
      <c r="J90" s="139" t="s">
        <v>30</v>
      </c>
      <c r="K90" s="172"/>
      <c r="L90" s="172"/>
      <c r="M90" s="173" t="s">
        <v>205</v>
      </c>
      <c r="N90" s="173" t="s">
        <v>615</v>
      </c>
      <c r="O90" s="172"/>
      <c r="P90" s="172"/>
      <c r="Q90" s="172"/>
      <c r="R90" s="172"/>
      <c r="S90" s="180">
        <v>43018</v>
      </c>
      <c r="T90" s="172"/>
      <c r="U90" s="172"/>
      <c r="V90" s="173">
        <v>2136</v>
      </c>
      <c r="W90" s="171">
        <v>0</v>
      </c>
      <c r="X90" s="173" t="s">
        <v>860</v>
      </c>
      <c r="Y90" s="175"/>
      <c r="Z90" s="171">
        <v>2136</v>
      </c>
      <c r="AA90" s="139" t="s">
        <v>39</v>
      </c>
      <c r="AB90" s="176"/>
    </row>
    <row r="91" spans="1:28" ht="15.75" customHeight="1" x14ac:dyDescent="0.2">
      <c r="A91" s="170"/>
      <c r="B91" s="178">
        <v>29491173</v>
      </c>
      <c r="C91" s="179" t="s">
        <v>326</v>
      </c>
      <c r="D91" s="172"/>
      <c r="E91" s="172"/>
      <c r="F91" s="172"/>
      <c r="G91" s="172"/>
      <c r="H91" s="192" t="s">
        <v>463</v>
      </c>
      <c r="I91" s="174" t="s">
        <v>577</v>
      </c>
      <c r="J91" s="139" t="s">
        <v>30</v>
      </c>
      <c r="K91" s="172"/>
      <c r="L91" s="172"/>
      <c r="M91" s="173" t="s">
        <v>187</v>
      </c>
      <c r="N91" s="173" t="s">
        <v>593</v>
      </c>
      <c r="O91" s="172"/>
      <c r="P91" s="172"/>
      <c r="Q91" s="172"/>
      <c r="R91" s="172"/>
      <c r="S91" s="180">
        <v>43152</v>
      </c>
      <c r="T91" s="172"/>
      <c r="U91" s="172"/>
      <c r="V91" s="173">
        <v>2040</v>
      </c>
      <c r="W91" s="171">
        <v>0</v>
      </c>
      <c r="X91" s="173" t="s">
        <v>860</v>
      </c>
      <c r="Y91" s="175"/>
      <c r="Z91" s="171">
        <v>2040</v>
      </c>
      <c r="AA91" s="139" t="s">
        <v>39</v>
      </c>
      <c r="AB91" s="176"/>
    </row>
    <row r="92" spans="1:28" ht="15.75" customHeight="1" x14ac:dyDescent="0.2">
      <c r="A92" s="170"/>
      <c r="B92" s="178"/>
      <c r="C92" s="179" t="s">
        <v>327</v>
      </c>
      <c r="D92" s="172"/>
      <c r="E92" s="172"/>
      <c r="F92" s="172"/>
      <c r="G92" s="172"/>
      <c r="H92" s="192" t="s">
        <v>464</v>
      </c>
      <c r="I92" s="174" t="s">
        <v>578</v>
      </c>
      <c r="J92" s="139" t="s">
        <v>30</v>
      </c>
      <c r="K92" s="172"/>
      <c r="L92" s="172"/>
      <c r="M92" s="173" t="s">
        <v>185</v>
      </c>
      <c r="N92" s="173" t="s">
        <v>613</v>
      </c>
      <c r="O92" s="172"/>
      <c r="P92" s="172"/>
      <c r="Q92" s="172"/>
      <c r="R92" s="172"/>
      <c r="S92" s="180">
        <v>43087</v>
      </c>
      <c r="T92" s="172"/>
      <c r="U92" s="172"/>
      <c r="V92" s="173">
        <v>2040</v>
      </c>
      <c r="W92" s="171">
        <v>0</v>
      </c>
      <c r="X92" s="173" t="s">
        <v>860</v>
      </c>
      <c r="Y92" s="175"/>
      <c r="Z92" s="171">
        <v>2040</v>
      </c>
      <c r="AA92" s="139" t="s">
        <v>39</v>
      </c>
      <c r="AB92" s="176"/>
    </row>
    <row r="93" spans="1:28" ht="15.75" customHeight="1" x14ac:dyDescent="0.2">
      <c r="A93" s="170"/>
      <c r="B93" s="178">
        <v>29143719</v>
      </c>
      <c r="C93" s="179" t="s">
        <v>328</v>
      </c>
      <c r="D93" s="172"/>
      <c r="E93" s="172"/>
      <c r="F93" s="172"/>
      <c r="G93" s="172"/>
      <c r="H93" s="192" t="s">
        <v>465</v>
      </c>
      <c r="I93" s="174" t="s">
        <v>579</v>
      </c>
      <c r="J93" s="139" t="s">
        <v>30</v>
      </c>
      <c r="K93" s="172"/>
      <c r="L93" s="172"/>
      <c r="M93" s="173" t="s">
        <v>181</v>
      </c>
      <c r="N93" s="173" t="s">
        <v>653</v>
      </c>
      <c r="O93" s="172" t="s">
        <v>187</v>
      </c>
      <c r="P93" s="172" t="s">
        <v>628</v>
      </c>
      <c r="Q93" s="172"/>
      <c r="R93" s="172"/>
      <c r="S93" s="180">
        <v>43031</v>
      </c>
      <c r="T93" s="172"/>
      <c r="U93" s="172"/>
      <c r="V93" s="173">
        <v>2136</v>
      </c>
      <c r="W93" s="171">
        <v>0</v>
      </c>
      <c r="X93" s="173" t="s">
        <v>860</v>
      </c>
      <c r="Y93" s="175"/>
      <c r="Z93" s="171">
        <v>2136</v>
      </c>
      <c r="AA93" s="139" t="s">
        <v>39</v>
      </c>
      <c r="AB93" s="176"/>
    </row>
    <row r="94" spans="1:28" ht="15.75" customHeight="1" x14ac:dyDescent="0.2">
      <c r="A94" s="170"/>
      <c r="B94" s="178"/>
      <c r="C94" s="179" t="s">
        <v>329</v>
      </c>
      <c r="D94" s="172"/>
      <c r="E94" s="172"/>
      <c r="F94" s="172"/>
      <c r="G94" s="172"/>
      <c r="H94" s="192" t="s">
        <v>466</v>
      </c>
      <c r="I94" s="174" t="s">
        <v>580</v>
      </c>
      <c r="J94" s="139" t="s">
        <v>30</v>
      </c>
      <c r="K94" s="172"/>
      <c r="L94" s="172"/>
      <c r="M94" s="173" t="s">
        <v>32</v>
      </c>
      <c r="N94" s="173" t="s">
        <v>641</v>
      </c>
      <c r="O94" s="172"/>
      <c r="P94" s="172"/>
      <c r="Q94" s="172"/>
      <c r="R94" s="172"/>
      <c r="S94" s="180">
        <v>43054</v>
      </c>
      <c r="T94" s="172"/>
      <c r="U94" s="172"/>
      <c r="V94" s="173">
        <v>3011.94</v>
      </c>
      <c r="W94" s="171">
        <v>0</v>
      </c>
      <c r="X94" s="173" t="s">
        <v>860</v>
      </c>
      <c r="Y94" s="175"/>
      <c r="Z94" s="171">
        <v>3011.94</v>
      </c>
      <c r="AA94" s="139" t="s">
        <v>39</v>
      </c>
      <c r="AB94" s="176"/>
    </row>
    <row r="95" spans="1:28" ht="15.75" customHeight="1" x14ac:dyDescent="0.2">
      <c r="A95" s="170"/>
      <c r="B95" s="178"/>
      <c r="C95" s="179" t="s">
        <v>330</v>
      </c>
      <c r="D95" s="172"/>
      <c r="E95" s="172"/>
      <c r="F95" s="172"/>
      <c r="G95" s="172"/>
      <c r="H95" s="192" t="s">
        <v>467</v>
      </c>
      <c r="I95" s="174" t="s">
        <v>581</v>
      </c>
      <c r="J95" s="139" t="s">
        <v>30</v>
      </c>
      <c r="K95" s="172"/>
      <c r="L95" s="172"/>
      <c r="M95" s="173" t="s">
        <v>32</v>
      </c>
      <c r="N95" s="173" t="s">
        <v>642</v>
      </c>
      <c r="O95" s="172"/>
      <c r="P95" s="172"/>
      <c r="Q95" s="172"/>
      <c r="R95" s="172"/>
      <c r="S95" s="180">
        <v>43038</v>
      </c>
      <c r="T95" s="172"/>
      <c r="U95" s="172"/>
      <c r="V95" s="173">
        <v>2740.01</v>
      </c>
      <c r="W95" s="171">
        <v>0</v>
      </c>
      <c r="X95" s="173" t="s">
        <v>860</v>
      </c>
      <c r="Y95" s="175"/>
      <c r="Z95" s="171">
        <v>2740.01</v>
      </c>
      <c r="AA95" s="139" t="s">
        <v>39</v>
      </c>
      <c r="AB95" s="176"/>
    </row>
    <row r="96" spans="1:28" ht="15.75" customHeight="1" x14ac:dyDescent="0.2">
      <c r="A96" s="170"/>
      <c r="B96" s="178"/>
      <c r="C96" s="179" t="s">
        <v>331</v>
      </c>
      <c r="D96" s="172"/>
      <c r="E96" s="172"/>
      <c r="F96" s="172"/>
      <c r="G96" s="172"/>
      <c r="H96" s="192" t="s">
        <v>468</v>
      </c>
      <c r="I96" s="174" t="s">
        <v>582</v>
      </c>
      <c r="J96" s="139" t="s">
        <v>30</v>
      </c>
      <c r="K96" s="172"/>
      <c r="L96" s="172"/>
      <c r="M96" s="173" t="s">
        <v>32</v>
      </c>
      <c r="N96" s="173" t="s">
        <v>643</v>
      </c>
      <c r="O96" s="172"/>
      <c r="P96" s="172"/>
      <c r="Q96" s="172"/>
      <c r="R96" s="172"/>
      <c r="S96" s="180">
        <v>43032</v>
      </c>
      <c r="T96" s="172"/>
      <c r="U96" s="172"/>
      <c r="V96" s="173">
        <v>3481.94</v>
      </c>
      <c r="W96" s="171">
        <v>0</v>
      </c>
      <c r="X96" s="173" t="s">
        <v>860</v>
      </c>
      <c r="Y96" s="175"/>
      <c r="Z96" s="171">
        <v>3481.94</v>
      </c>
      <c r="AA96" s="139" t="s">
        <v>39</v>
      </c>
      <c r="AB96" s="176"/>
    </row>
    <row r="97" spans="1:28" ht="15.75" customHeight="1" x14ac:dyDescent="0.2">
      <c r="A97" s="170"/>
      <c r="B97" s="178"/>
      <c r="C97" s="179" t="s">
        <v>332</v>
      </c>
      <c r="D97" s="172"/>
      <c r="E97" s="172"/>
      <c r="F97" s="172"/>
      <c r="G97" s="172"/>
      <c r="H97" s="192" t="s">
        <v>469</v>
      </c>
      <c r="I97" s="174" t="s">
        <v>555</v>
      </c>
      <c r="J97" s="139" t="s">
        <v>30</v>
      </c>
      <c r="K97" s="172"/>
      <c r="L97" s="172"/>
      <c r="M97" s="173" t="s">
        <v>32</v>
      </c>
      <c r="N97" s="173" t="s">
        <v>644</v>
      </c>
      <c r="O97" s="172"/>
      <c r="P97" s="172"/>
      <c r="Q97" s="172"/>
      <c r="R97" s="172"/>
      <c r="S97" s="180">
        <v>43054</v>
      </c>
      <c r="T97" s="172"/>
      <c r="U97" s="172"/>
      <c r="V97" s="173">
        <v>1332</v>
      </c>
      <c r="W97" s="171">
        <v>0</v>
      </c>
      <c r="X97" s="173" t="s">
        <v>860</v>
      </c>
      <c r="Y97" s="175"/>
      <c r="Z97" s="171">
        <v>1332</v>
      </c>
      <c r="AA97" s="139" t="s">
        <v>39</v>
      </c>
      <c r="AB97" s="176"/>
    </row>
    <row r="98" spans="1:28" ht="15.75" customHeight="1" x14ac:dyDescent="0.2">
      <c r="A98" s="170"/>
      <c r="B98" s="178"/>
      <c r="C98" s="179" t="s">
        <v>333</v>
      </c>
      <c r="D98" s="172"/>
      <c r="E98" s="172"/>
      <c r="F98" s="172"/>
      <c r="G98" s="172"/>
      <c r="H98" s="192" t="s">
        <v>470</v>
      </c>
      <c r="I98" s="174" t="s">
        <v>583</v>
      </c>
      <c r="J98" s="139" t="s">
        <v>155</v>
      </c>
      <c r="K98" s="172"/>
      <c r="L98" s="172"/>
      <c r="M98" s="173" t="s">
        <v>183</v>
      </c>
      <c r="N98" s="173" t="s">
        <v>645</v>
      </c>
      <c r="O98" s="172"/>
      <c r="P98" s="172"/>
      <c r="Q98" s="172"/>
      <c r="R98" s="172"/>
      <c r="S98" s="180">
        <v>43131</v>
      </c>
      <c r="T98" s="172"/>
      <c r="U98" s="172"/>
      <c r="V98" s="173">
        <v>200</v>
      </c>
      <c r="W98" s="171">
        <v>0</v>
      </c>
      <c r="X98" s="173" t="s">
        <v>869</v>
      </c>
      <c r="Y98" s="175"/>
      <c r="Z98" s="171">
        <v>0</v>
      </c>
      <c r="AA98" s="139" t="s">
        <v>39</v>
      </c>
      <c r="AB98" s="176" t="s">
        <v>697</v>
      </c>
    </row>
    <row r="99" spans="1:28" ht="15.75" customHeight="1" x14ac:dyDescent="0.2">
      <c r="A99" s="170"/>
      <c r="B99" s="178">
        <v>29192165</v>
      </c>
      <c r="C99" s="179" t="s">
        <v>334</v>
      </c>
      <c r="D99" s="172"/>
      <c r="E99" s="172"/>
      <c r="F99" s="172"/>
      <c r="G99" s="172"/>
      <c r="H99" s="192" t="s">
        <v>471</v>
      </c>
      <c r="I99" s="174" t="s">
        <v>573</v>
      </c>
      <c r="J99" s="139" t="s">
        <v>30</v>
      </c>
      <c r="K99" s="172"/>
      <c r="L99" s="172"/>
      <c r="M99" s="173" t="s">
        <v>187</v>
      </c>
      <c r="N99" s="173" t="s">
        <v>646</v>
      </c>
      <c r="O99" s="172"/>
      <c r="P99" s="172"/>
      <c r="Q99" s="172"/>
      <c r="R99" s="172"/>
      <c r="S99" s="180">
        <v>43054</v>
      </c>
      <c r="T99" s="172"/>
      <c r="U99" s="172"/>
      <c r="V99" s="173">
        <v>3780</v>
      </c>
      <c r="W99" s="171">
        <v>0</v>
      </c>
      <c r="X99" s="173" t="s">
        <v>860</v>
      </c>
      <c r="Y99" s="175"/>
      <c r="Z99" s="171">
        <v>3780</v>
      </c>
      <c r="AA99" s="139" t="s">
        <v>39</v>
      </c>
      <c r="AB99" s="176"/>
    </row>
    <row r="100" spans="1:28" ht="15.75" customHeight="1" x14ac:dyDescent="0.2">
      <c r="A100" s="170"/>
      <c r="B100" s="178"/>
      <c r="C100" s="179" t="s">
        <v>335</v>
      </c>
      <c r="D100" s="172"/>
      <c r="E100" s="172"/>
      <c r="F100" s="172"/>
      <c r="G100" s="172"/>
      <c r="H100" s="192" t="s">
        <v>472</v>
      </c>
      <c r="I100" s="174" t="s">
        <v>571</v>
      </c>
      <c r="J100" s="139" t="s">
        <v>155</v>
      </c>
      <c r="K100" s="172"/>
      <c r="L100" s="172"/>
      <c r="M100" s="173" t="s">
        <v>32</v>
      </c>
      <c r="N100" s="173" t="s">
        <v>647</v>
      </c>
      <c r="O100" s="172"/>
      <c r="P100" s="172"/>
      <c r="Q100" s="172"/>
      <c r="R100" s="172"/>
      <c r="S100" s="180">
        <v>43073</v>
      </c>
      <c r="T100" s="172"/>
      <c r="U100" s="172"/>
      <c r="V100" s="173">
        <v>1125</v>
      </c>
      <c r="W100" s="171">
        <v>0</v>
      </c>
      <c r="X100" s="173" t="s">
        <v>698</v>
      </c>
      <c r="Y100" s="175"/>
      <c r="Z100" s="171">
        <v>0</v>
      </c>
      <c r="AA100" s="139" t="s">
        <v>39</v>
      </c>
      <c r="AB100" s="176" t="s">
        <v>698</v>
      </c>
    </row>
    <row r="101" spans="1:28" ht="15.75" customHeight="1" x14ac:dyDescent="0.2">
      <c r="A101" s="170"/>
      <c r="B101" s="178"/>
      <c r="C101" s="179" t="s">
        <v>336</v>
      </c>
      <c r="D101" s="172"/>
      <c r="E101" s="172"/>
      <c r="F101" s="172"/>
      <c r="G101" s="172"/>
      <c r="H101" s="192" t="s">
        <v>473</v>
      </c>
      <c r="I101" s="174" t="s">
        <v>584</v>
      </c>
      <c r="J101" s="139" t="s">
        <v>30</v>
      </c>
      <c r="K101" s="172"/>
      <c r="L101" s="172"/>
      <c r="M101" s="173" t="s">
        <v>183</v>
      </c>
      <c r="N101" s="173" t="s">
        <v>591</v>
      </c>
      <c r="O101" s="172"/>
      <c r="P101" s="172"/>
      <c r="Q101" s="172"/>
      <c r="R101" s="172"/>
      <c r="S101" s="180">
        <v>43066</v>
      </c>
      <c r="T101" s="172"/>
      <c r="U101" s="172"/>
      <c r="V101" s="173">
        <v>2040</v>
      </c>
      <c r="W101" s="171">
        <v>0</v>
      </c>
      <c r="X101" s="173" t="s">
        <v>860</v>
      </c>
      <c r="Y101" s="175"/>
      <c r="Z101" s="171">
        <v>2040</v>
      </c>
      <c r="AA101" s="139" t="s">
        <v>39</v>
      </c>
      <c r="AB101" s="176"/>
    </row>
    <row r="102" spans="1:28" ht="15.75" customHeight="1" x14ac:dyDescent="0.2">
      <c r="A102" s="170"/>
      <c r="B102" s="178">
        <v>29199315</v>
      </c>
      <c r="C102" s="179" t="s">
        <v>337</v>
      </c>
      <c r="D102" s="172"/>
      <c r="E102" s="172"/>
      <c r="F102" s="172"/>
      <c r="G102" s="172"/>
      <c r="H102" s="192" t="s">
        <v>474</v>
      </c>
      <c r="I102" s="174" t="s">
        <v>564</v>
      </c>
      <c r="J102" s="139" t="s">
        <v>30</v>
      </c>
      <c r="K102" s="172"/>
      <c r="L102" s="172"/>
      <c r="M102" s="173" t="s">
        <v>187</v>
      </c>
      <c r="N102" s="173" t="s">
        <v>648</v>
      </c>
      <c r="O102" s="172"/>
      <c r="P102" s="172"/>
      <c r="Q102" s="172"/>
      <c r="R102" s="172"/>
      <c r="S102" s="180">
        <v>43089</v>
      </c>
      <c r="T102" s="172"/>
      <c r="U102" s="172"/>
      <c r="V102" s="173">
        <v>2550</v>
      </c>
      <c r="W102" s="171">
        <v>0</v>
      </c>
      <c r="X102" s="173" t="s">
        <v>860</v>
      </c>
      <c r="Y102" s="175"/>
      <c r="Z102" s="171">
        <v>2550</v>
      </c>
      <c r="AA102" s="139" t="s">
        <v>39</v>
      </c>
      <c r="AB102" s="176"/>
    </row>
    <row r="103" spans="1:28" ht="15.75" customHeight="1" x14ac:dyDescent="0.2">
      <c r="A103" s="170"/>
      <c r="B103" s="178"/>
      <c r="C103" s="179" t="s">
        <v>338</v>
      </c>
      <c r="D103" s="172"/>
      <c r="E103" s="172"/>
      <c r="F103" s="172"/>
      <c r="G103" s="172"/>
      <c r="H103" s="192" t="s">
        <v>475</v>
      </c>
      <c r="I103" s="174" t="s">
        <v>571</v>
      </c>
      <c r="J103" s="139" t="s">
        <v>30</v>
      </c>
      <c r="K103" s="172"/>
      <c r="L103" s="172"/>
      <c r="M103" s="173" t="s">
        <v>185</v>
      </c>
      <c r="N103" s="173" t="s">
        <v>649</v>
      </c>
      <c r="O103" s="172"/>
      <c r="P103" s="172"/>
      <c r="Q103" s="172"/>
      <c r="R103" s="172"/>
      <c r="S103" s="180">
        <v>43068</v>
      </c>
      <c r="T103" s="172"/>
      <c r="U103" s="172"/>
      <c r="V103" s="173">
        <v>3780</v>
      </c>
      <c r="W103" s="171">
        <v>0</v>
      </c>
      <c r="X103" s="173" t="s">
        <v>860</v>
      </c>
      <c r="Y103" s="175"/>
      <c r="Z103" s="171">
        <v>3780</v>
      </c>
      <c r="AA103" s="139" t="s">
        <v>39</v>
      </c>
      <c r="AB103" s="176"/>
    </row>
    <row r="104" spans="1:28" ht="15.75" customHeight="1" x14ac:dyDescent="0.2">
      <c r="A104" s="170"/>
      <c r="B104" s="178"/>
      <c r="C104" s="179" t="s">
        <v>339</v>
      </c>
      <c r="D104" s="172"/>
      <c r="E104" s="172"/>
      <c r="F104" s="172"/>
      <c r="G104" s="172"/>
      <c r="H104" s="192" t="s">
        <v>476</v>
      </c>
      <c r="I104" s="174" t="s">
        <v>579</v>
      </c>
      <c r="J104" s="139" t="s">
        <v>30</v>
      </c>
      <c r="K104" s="172"/>
      <c r="L104" s="172"/>
      <c r="M104" s="173" t="s">
        <v>185</v>
      </c>
      <c r="N104" s="173" t="s">
        <v>620</v>
      </c>
      <c r="O104" s="172"/>
      <c r="P104" s="172"/>
      <c r="Q104" s="172"/>
      <c r="R104" s="172"/>
      <c r="S104" s="180">
        <v>43059</v>
      </c>
      <c r="T104" s="172"/>
      <c r="U104" s="172"/>
      <c r="V104" s="173">
        <v>1484.67</v>
      </c>
      <c r="W104" s="171">
        <v>0</v>
      </c>
      <c r="X104" s="173" t="s">
        <v>860</v>
      </c>
      <c r="Y104" s="175"/>
      <c r="Z104" s="171">
        <v>1484.67</v>
      </c>
      <c r="AA104" s="139" t="s">
        <v>39</v>
      </c>
      <c r="AB104" s="176"/>
    </row>
    <row r="105" spans="1:28" ht="15.75" customHeight="1" x14ac:dyDescent="0.2">
      <c r="A105" s="170"/>
      <c r="B105" s="178"/>
      <c r="C105" s="179" t="s">
        <v>340</v>
      </c>
      <c r="D105" s="172"/>
      <c r="E105" s="172"/>
      <c r="F105" s="172"/>
      <c r="G105" s="172"/>
      <c r="H105" s="192" t="s">
        <v>477</v>
      </c>
      <c r="I105" s="174" t="s">
        <v>571</v>
      </c>
      <c r="J105" s="139" t="s">
        <v>30</v>
      </c>
      <c r="K105" s="172"/>
      <c r="L105" s="172"/>
      <c r="M105" s="173" t="s">
        <v>185</v>
      </c>
      <c r="N105" s="173" t="s">
        <v>633</v>
      </c>
      <c r="O105" s="172"/>
      <c r="P105" s="172"/>
      <c r="Q105" s="172"/>
      <c r="R105" s="172"/>
      <c r="S105" s="180">
        <v>43108</v>
      </c>
      <c r="T105" s="172"/>
      <c r="U105" s="172"/>
      <c r="V105" s="173">
        <v>1373.94</v>
      </c>
      <c r="W105" s="171">
        <v>0</v>
      </c>
      <c r="X105" s="173" t="s">
        <v>860</v>
      </c>
      <c r="Y105" s="175"/>
      <c r="Z105" s="171">
        <v>1373.94</v>
      </c>
      <c r="AA105" s="139" t="s">
        <v>39</v>
      </c>
      <c r="AB105" s="176"/>
    </row>
    <row r="106" spans="1:28" ht="15.75" customHeight="1" x14ac:dyDescent="0.2">
      <c r="A106" s="170"/>
      <c r="B106" s="178"/>
      <c r="C106" s="179" t="s">
        <v>341</v>
      </c>
      <c r="D106" s="172"/>
      <c r="E106" s="172"/>
      <c r="F106" s="172"/>
      <c r="G106" s="172"/>
      <c r="H106" s="192" t="s">
        <v>478</v>
      </c>
      <c r="I106" s="174" t="s">
        <v>585</v>
      </c>
      <c r="J106" s="139" t="s">
        <v>30</v>
      </c>
      <c r="K106" s="172"/>
      <c r="L106" s="172"/>
      <c r="M106" s="173" t="s">
        <v>185</v>
      </c>
      <c r="N106" s="173" t="s">
        <v>650</v>
      </c>
      <c r="O106" s="172"/>
      <c r="P106" s="172"/>
      <c r="Q106" s="172"/>
      <c r="R106" s="172"/>
      <c r="S106" s="180">
        <v>43061</v>
      </c>
      <c r="T106" s="172"/>
      <c r="U106" s="172"/>
      <c r="V106" s="173">
        <v>1860.8</v>
      </c>
      <c r="W106" s="171">
        <v>0</v>
      </c>
      <c r="X106" s="173" t="s">
        <v>141</v>
      </c>
      <c r="Y106" s="175"/>
      <c r="Z106" s="171">
        <v>1860.8</v>
      </c>
      <c r="AA106" s="139" t="s">
        <v>39</v>
      </c>
      <c r="AB106" s="176" t="s">
        <v>699</v>
      </c>
    </row>
    <row r="107" spans="1:28" ht="15.75" customHeight="1" x14ac:dyDescent="0.2">
      <c r="A107" s="170"/>
      <c r="B107" s="178">
        <v>29155248</v>
      </c>
      <c r="C107" s="179" t="s">
        <v>342</v>
      </c>
      <c r="D107" s="172"/>
      <c r="E107" s="172"/>
      <c r="F107" s="172"/>
      <c r="G107" s="172"/>
      <c r="H107" s="192" t="s">
        <v>479</v>
      </c>
      <c r="I107" s="174" t="s">
        <v>586</v>
      </c>
      <c r="J107" s="139" t="s">
        <v>30</v>
      </c>
      <c r="K107" s="172"/>
      <c r="L107" s="172"/>
      <c r="M107" s="173" t="s">
        <v>187</v>
      </c>
      <c r="N107" s="173" t="s">
        <v>629</v>
      </c>
      <c r="O107" s="172"/>
      <c r="P107" s="172"/>
      <c r="Q107" s="172"/>
      <c r="R107" s="172"/>
      <c r="S107" s="180">
        <v>43084</v>
      </c>
      <c r="T107" s="172"/>
      <c r="U107" s="172"/>
      <c r="V107" s="173">
        <v>2470.3200000000002</v>
      </c>
      <c r="W107" s="171">
        <v>0</v>
      </c>
      <c r="X107" s="173" t="s">
        <v>860</v>
      </c>
      <c r="Y107" s="175"/>
      <c r="Z107" s="171">
        <v>2470.3200000000002</v>
      </c>
      <c r="AA107" s="139" t="s">
        <v>39</v>
      </c>
      <c r="AB107" s="176"/>
    </row>
    <row r="108" spans="1:28" ht="15.75" customHeight="1" x14ac:dyDescent="0.2">
      <c r="A108" s="170"/>
      <c r="B108" s="178">
        <v>29463533</v>
      </c>
      <c r="C108" s="179" t="s">
        <v>343</v>
      </c>
      <c r="D108" s="172"/>
      <c r="E108" s="172"/>
      <c r="F108" s="172"/>
      <c r="G108" s="172"/>
      <c r="H108" s="200" t="s">
        <v>480</v>
      </c>
      <c r="I108" s="174" t="s">
        <v>512</v>
      </c>
      <c r="J108" s="139" t="s">
        <v>30</v>
      </c>
      <c r="K108" s="172"/>
      <c r="L108" s="172"/>
      <c r="M108" s="173" t="s">
        <v>181</v>
      </c>
      <c r="N108" s="173" t="s">
        <v>681</v>
      </c>
      <c r="O108" s="172" t="s">
        <v>187</v>
      </c>
      <c r="P108" s="172" t="s">
        <v>600</v>
      </c>
      <c r="Q108" s="172"/>
      <c r="R108" s="172"/>
      <c r="S108" s="180">
        <v>43164</v>
      </c>
      <c r="T108" s="172"/>
      <c r="U108" s="172"/>
      <c r="V108" s="173">
        <v>3097.43</v>
      </c>
      <c r="W108" s="171">
        <v>0</v>
      </c>
      <c r="X108" s="173" t="s">
        <v>860</v>
      </c>
      <c r="Y108" s="175"/>
      <c r="Z108" s="171">
        <v>3097.43</v>
      </c>
      <c r="AA108" s="139"/>
      <c r="AB108" s="176" t="s">
        <v>882</v>
      </c>
    </row>
    <row r="109" spans="1:28" ht="15.75" customHeight="1" x14ac:dyDescent="0.2">
      <c r="A109" s="170"/>
      <c r="B109" s="178"/>
      <c r="C109" s="179" t="s">
        <v>344</v>
      </c>
      <c r="D109" s="172"/>
      <c r="E109" s="172"/>
      <c r="F109" s="172"/>
      <c r="G109" s="172"/>
      <c r="H109" s="192" t="s">
        <v>481</v>
      </c>
      <c r="I109" s="174" t="s">
        <v>587</v>
      </c>
      <c r="J109" s="139" t="s">
        <v>30</v>
      </c>
      <c r="K109" s="172"/>
      <c r="L109" s="172"/>
      <c r="M109" s="173" t="s">
        <v>185</v>
      </c>
      <c r="N109" s="173" t="s">
        <v>599</v>
      </c>
      <c r="O109" s="172"/>
      <c r="P109" s="172"/>
      <c r="Q109" s="172"/>
      <c r="R109" s="172"/>
      <c r="S109" s="180">
        <v>43075</v>
      </c>
      <c r="T109" s="172"/>
      <c r="U109" s="172"/>
      <c r="V109" s="173">
        <v>3222.05</v>
      </c>
      <c r="W109" s="171">
        <v>0</v>
      </c>
      <c r="X109" s="173" t="s">
        <v>860</v>
      </c>
      <c r="Y109" s="175"/>
      <c r="Z109" s="171">
        <v>3222.05</v>
      </c>
      <c r="AA109" s="139" t="s">
        <v>39</v>
      </c>
      <c r="AB109" s="176"/>
    </row>
    <row r="110" spans="1:28" ht="15.75" customHeight="1" x14ac:dyDescent="0.2">
      <c r="A110" s="170"/>
      <c r="B110" s="178"/>
      <c r="C110" s="179" t="s">
        <v>345</v>
      </c>
      <c r="D110" s="172"/>
      <c r="E110" s="172"/>
      <c r="F110" s="172"/>
      <c r="G110" s="172"/>
      <c r="H110" s="192" t="s">
        <v>482</v>
      </c>
      <c r="I110" s="174" t="s">
        <v>560</v>
      </c>
      <c r="J110" s="139" t="s">
        <v>30</v>
      </c>
      <c r="K110" s="172"/>
      <c r="L110" s="172"/>
      <c r="M110" s="173" t="s">
        <v>32</v>
      </c>
      <c r="N110" s="173" t="s">
        <v>605</v>
      </c>
      <c r="O110" s="172"/>
      <c r="P110" s="172"/>
      <c r="Q110" s="172"/>
      <c r="R110" s="172"/>
      <c r="S110" s="180">
        <v>43087</v>
      </c>
      <c r="T110" s="172"/>
      <c r="U110" s="172"/>
      <c r="V110" s="173">
        <v>1800</v>
      </c>
      <c r="W110" s="171">
        <v>0</v>
      </c>
      <c r="X110" s="173" t="s">
        <v>851</v>
      </c>
      <c r="Y110" s="175"/>
      <c r="Z110" s="171">
        <v>0</v>
      </c>
      <c r="AA110" s="139" t="s">
        <v>39</v>
      </c>
      <c r="AB110" s="176" t="s">
        <v>865</v>
      </c>
    </row>
    <row r="111" spans="1:28" ht="15.75" customHeight="1" x14ac:dyDescent="0.2">
      <c r="A111" s="170"/>
      <c r="B111" s="178"/>
      <c r="C111" s="179" t="s">
        <v>346</v>
      </c>
      <c r="D111" s="172"/>
      <c r="E111" s="172"/>
      <c r="F111" s="172"/>
      <c r="G111" s="172"/>
      <c r="H111" s="192" t="s">
        <v>483</v>
      </c>
      <c r="I111" s="174" t="s">
        <v>588</v>
      </c>
      <c r="J111" s="139" t="s">
        <v>30</v>
      </c>
      <c r="K111" s="172"/>
      <c r="L111" s="172"/>
      <c r="M111" s="173" t="s">
        <v>183</v>
      </c>
      <c r="N111" s="173" t="s">
        <v>651</v>
      </c>
      <c r="O111" s="172"/>
      <c r="P111" s="172"/>
      <c r="Q111" s="172"/>
      <c r="R111" s="172"/>
      <c r="S111" s="180">
        <v>43088</v>
      </c>
      <c r="T111" s="172"/>
      <c r="U111" s="172"/>
      <c r="V111" s="173">
        <v>1620</v>
      </c>
      <c r="W111" s="171">
        <v>0</v>
      </c>
      <c r="X111" s="173" t="s">
        <v>851</v>
      </c>
      <c r="Y111" s="175"/>
      <c r="Z111" s="171">
        <v>0</v>
      </c>
      <c r="AA111" s="139" t="s">
        <v>39</v>
      </c>
      <c r="AB111" s="176" t="s">
        <v>866</v>
      </c>
    </row>
    <row r="112" spans="1:28" ht="15.75" customHeight="1" x14ac:dyDescent="0.2">
      <c r="A112" s="170"/>
      <c r="B112" s="178"/>
      <c r="C112" s="179" t="s">
        <v>347</v>
      </c>
      <c r="D112" s="172"/>
      <c r="E112" s="172"/>
      <c r="F112" s="172"/>
      <c r="G112" s="172"/>
      <c r="H112" s="192" t="s">
        <v>484</v>
      </c>
      <c r="I112" s="180">
        <v>43116</v>
      </c>
      <c r="J112" s="139" t="s">
        <v>30</v>
      </c>
      <c r="K112" s="172"/>
      <c r="L112" s="172"/>
      <c r="M112" s="173" t="s">
        <v>32</v>
      </c>
      <c r="N112" s="173" t="s">
        <v>684</v>
      </c>
      <c r="O112" s="172" t="s">
        <v>32</v>
      </c>
      <c r="P112" s="172" t="s">
        <v>682</v>
      </c>
      <c r="Q112" s="172" t="s">
        <v>32</v>
      </c>
      <c r="R112" s="172" t="s">
        <v>683</v>
      </c>
      <c r="S112" s="180">
        <v>43131</v>
      </c>
      <c r="T112" s="172"/>
      <c r="U112" s="172"/>
      <c r="V112" s="173">
        <v>1992.23</v>
      </c>
      <c r="W112" s="171">
        <v>0</v>
      </c>
      <c r="X112" s="173" t="s">
        <v>860</v>
      </c>
      <c r="Y112" s="175"/>
      <c r="Z112" s="171">
        <v>1992.23</v>
      </c>
      <c r="AA112" s="139" t="s">
        <v>39</v>
      </c>
      <c r="AB112" s="176"/>
    </row>
    <row r="113" spans="1:28" ht="15.75" customHeight="1" x14ac:dyDescent="0.2">
      <c r="A113" s="170"/>
      <c r="B113" s="178"/>
      <c r="C113" s="179" t="s">
        <v>348</v>
      </c>
      <c r="D113" s="172"/>
      <c r="E113" s="172"/>
      <c r="F113" s="172"/>
      <c r="G113" s="172"/>
      <c r="H113" s="192" t="s">
        <v>485</v>
      </c>
      <c r="I113" s="180">
        <v>43122</v>
      </c>
      <c r="J113" s="139" t="s">
        <v>30</v>
      </c>
      <c r="K113" s="172"/>
      <c r="L113" s="172"/>
      <c r="M113" s="173" t="s">
        <v>185</v>
      </c>
      <c r="N113" s="173" t="s">
        <v>599</v>
      </c>
      <c r="O113" s="172"/>
      <c r="P113" s="172"/>
      <c r="Q113" s="172"/>
      <c r="R113" s="172"/>
      <c r="S113" s="180">
        <v>43110</v>
      </c>
      <c r="T113" s="172"/>
      <c r="U113" s="172"/>
      <c r="V113" s="173">
        <v>1632</v>
      </c>
      <c r="W113" s="171">
        <v>0</v>
      </c>
      <c r="X113" s="173" t="s">
        <v>860</v>
      </c>
      <c r="Y113" s="175"/>
      <c r="Z113" s="171">
        <v>1632</v>
      </c>
      <c r="AA113" s="139" t="s">
        <v>39</v>
      </c>
      <c r="AB113" s="176"/>
    </row>
    <row r="114" spans="1:28" ht="15.75" customHeight="1" x14ac:dyDescent="0.2">
      <c r="A114" s="170"/>
      <c r="B114" s="178"/>
      <c r="C114" s="179" t="s">
        <v>349</v>
      </c>
      <c r="D114" s="172"/>
      <c r="E114" s="172"/>
      <c r="F114" s="172"/>
      <c r="G114" s="172"/>
      <c r="H114" s="192" t="s">
        <v>486</v>
      </c>
      <c r="I114" s="180">
        <v>43152</v>
      </c>
      <c r="J114" s="139" t="s">
        <v>30</v>
      </c>
      <c r="K114" s="172"/>
      <c r="L114" s="172"/>
      <c r="M114" s="173" t="s">
        <v>185</v>
      </c>
      <c r="N114" s="173" t="s">
        <v>686</v>
      </c>
      <c r="O114" s="172" t="s">
        <v>185</v>
      </c>
      <c r="P114" s="172" t="s">
        <v>685</v>
      </c>
      <c r="Q114" s="172"/>
      <c r="R114" s="172"/>
      <c r="S114" s="180">
        <v>43131</v>
      </c>
      <c r="T114" s="172"/>
      <c r="U114" s="172"/>
      <c r="V114" s="173">
        <v>2250</v>
      </c>
      <c r="W114" s="171">
        <v>0</v>
      </c>
      <c r="X114" s="173" t="s">
        <v>851</v>
      </c>
      <c r="Y114" s="175"/>
      <c r="Z114" s="171">
        <v>0</v>
      </c>
      <c r="AA114" s="139" t="s">
        <v>39</v>
      </c>
      <c r="AB114" s="176" t="s">
        <v>863</v>
      </c>
    </row>
    <row r="115" spans="1:28" ht="15.75" customHeight="1" x14ac:dyDescent="0.2">
      <c r="A115" s="170"/>
      <c r="B115" s="178"/>
      <c r="C115" s="179" t="s">
        <v>350</v>
      </c>
      <c r="D115" s="172"/>
      <c r="E115" s="172"/>
      <c r="F115" s="172"/>
      <c r="G115" s="172"/>
      <c r="H115" s="192" t="s">
        <v>487</v>
      </c>
      <c r="I115" s="180">
        <v>43129</v>
      </c>
      <c r="J115" s="139" t="s">
        <v>30</v>
      </c>
      <c r="K115" s="172"/>
      <c r="L115" s="172"/>
      <c r="M115" s="173" t="s">
        <v>185</v>
      </c>
      <c r="N115" s="173" t="s">
        <v>652</v>
      </c>
      <c r="O115" s="172"/>
      <c r="P115" s="172"/>
      <c r="Q115" s="172"/>
      <c r="R115" s="172"/>
      <c r="S115" s="180">
        <v>43123</v>
      </c>
      <c r="T115" s="172"/>
      <c r="U115" s="172"/>
      <c r="V115" s="173">
        <v>1020</v>
      </c>
      <c r="W115" s="171">
        <v>0</v>
      </c>
      <c r="X115" s="173" t="s">
        <v>860</v>
      </c>
      <c r="Y115" s="175"/>
      <c r="Z115" s="171">
        <v>1020</v>
      </c>
      <c r="AA115" s="139" t="s">
        <v>39</v>
      </c>
      <c r="AB115" s="176"/>
    </row>
    <row r="116" spans="1:28" ht="15.75" customHeight="1" x14ac:dyDescent="0.2">
      <c r="A116" s="170"/>
      <c r="B116" s="178"/>
      <c r="C116" s="179" t="s">
        <v>351</v>
      </c>
      <c r="D116" s="172"/>
      <c r="E116" s="172"/>
      <c r="F116" s="172"/>
      <c r="G116" s="172"/>
      <c r="H116" s="192" t="s">
        <v>488</v>
      </c>
      <c r="I116" s="180">
        <v>43116</v>
      </c>
      <c r="J116" s="139" t="s">
        <v>30</v>
      </c>
      <c r="K116" s="172"/>
      <c r="L116" s="172"/>
      <c r="M116" s="173" t="s">
        <v>185</v>
      </c>
      <c r="N116" s="173" t="s">
        <v>613</v>
      </c>
      <c r="O116" s="172" t="s">
        <v>185</v>
      </c>
      <c r="P116" s="172" t="s">
        <v>687</v>
      </c>
      <c r="Q116" s="172"/>
      <c r="R116" s="172"/>
      <c r="S116" s="180">
        <v>43116</v>
      </c>
      <c r="T116" s="172"/>
      <c r="U116" s="172"/>
      <c r="V116" s="173">
        <v>3619.6</v>
      </c>
      <c r="W116" s="171">
        <v>0</v>
      </c>
      <c r="X116" s="173" t="s">
        <v>860</v>
      </c>
      <c r="Y116" s="175"/>
      <c r="Z116" s="171">
        <v>3619.6</v>
      </c>
      <c r="AA116" s="139" t="s">
        <v>39</v>
      </c>
      <c r="AB116" s="176"/>
    </row>
    <row r="117" spans="1:28" ht="15.75" customHeight="1" x14ac:dyDescent="0.2">
      <c r="A117" s="170"/>
      <c r="B117" s="178">
        <v>29500420</v>
      </c>
      <c r="C117" s="179" t="s">
        <v>352</v>
      </c>
      <c r="D117" s="172"/>
      <c r="E117" s="172"/>
      <c r="F117" s="172"/>
      <c r="G117" s="172"/>
      <c r="H117" s="192" t="s">
        <v>489</v>
      </c>
      <c r="I117" s="180">
        <v>43161</v>
      </c>
      <c r="J117" s="139" t="s">
        <v>30</v>
      </c>
      <c r="K117" s="172"/>
      <c r="L117" s="172"/>
      <c r="M117" s="173" t="s">
        <v>181</v>
      </c>
      <c r="N117" s="173" t="s">
        <v>653</v>
      </c>
      <c r="O117" s="172"/>
      <c r="P117" s="172"/>
      <c r="Q117" s="172"/>
      <c r="R117" s="172"/>
      <c r="S117" s="180">
        <v>43158</v>
      </c>
      <c r="T117" s="172"/>
      <c r="U117" s="172"/>
      <c r="V117" s="173">
        <v>1398</v>
      </c>
      <c r="W117" s="171">
        <v>0</v>
      </c>
      <c r="X117" s="173" t="s">
        <v>860</v>
      </c>
      <c r="Y117" s="175"/>
      <c r="Z117" s="171">
        <v>1398</v>
      </c>
      <c r="AA117" s="139" t="s">
        <v>39</v>
      </c>
      <c r="AB117" s="176"/>
    </row>
    <row r="118" spans="1:28" ht="15.75" customHeight="1" x14ac:dyDescent="0.2">
      <c r="A118" s="170"/>
      <c r="B118" s="178"/>
      <c r="C118" s="179" t="s">
        <v>353</v>
      </c>
      <c r="D118" s="172"/>
      <c r="E118" s="172"/>
      <c r="F118" s="172"/>
      <c r="G118" s="172"/>
      <c r="H118" s="192" t="s">
        <v>490</v>
      </c>
      <c r="I118" s="180">
        <v>43122</v>
      </c>
      <c r="J118" s="139" t="s">
        <v>30</v>
      </c>
      <c r="K118" s="172"/>
      <c r="L118" s="172"/>
      <c r="M118" s="173" t="s">
        <v>185</v>
      </c>
      <c r="N118" s="173" t="s">
        <v>689</v>
      </c>
      <c r="O118" s="172" t="s">
        <v>185</v>
      </c>
      <c r="P118" s="172" t="s">
        <v>688</v>
      </c>
      <c r="Q118" s="172"/>
      <c r="R118" s="172"/>
      <c r="S118" s="180">
        <v>43110</v>
      </c>
      <c r="T118" s="172"/>
      <c r="U118" s="172"/>
      <c r="V118" s="173">
        <v>1836.88</v>
      </c>
      <c r="W118" s="171">
        <v>0</v>
      </c>
      <c r="X118" s="173" t="s">
        <v>141</v>
      </c>
      <c r="Y118" s="175"/>
      <c r="Z118" s="171">
        <v>1836.88</v>
      </c>
      <c r="AA118" s="139" t="s">
        <v>39</v>
      </c>
      <c r="AB118" s="176" t="s">
        <v>699</v>
      </c>
    </row>
    <row r="119" spans="1:28" ht="15.75" customHeight="1" x14ac:dyDescent="0.2">
      <c r="A119" s="170"/>
      <c r="B119" s="178"/>
      <c r="C119" s="179" t="s">
        <v>354</v>
      </c>
      <c r="D119" s="172"/>
      <c r="E119" s="172"/>
      <c r="F119" s="172"/>
      <c r="G119" s="172"/>
      <c r="H119" s="192" t="s">
        <v>491</v>
      </c>
      <c r="I119" s="180">
        <v>43102</v>
      </c>
      <c r="J119" s="139" t="s">
        <v>30</v>
      </c>
      <c r="K119" s="172"/>
      <c r="L119" s="172"/>
      <c r="M119" s="173" t="s">
        <v>185</v>
      </c>
      <c r="N119" s="173" t="s">
        <v>654</v>
      </c>
      <c r="O119" s="172"/>
      <c r="P119" s="172"/>
      <c r="Q119" s="172"/>
      <c r="R119" s="172"/>
      <c r="S119" s="180">
        <v>43117</v>
      </c>
      <c r="T119" s="172"/>
      <c r="U119" s="172"/>
      <c r="V119" s="173">
        <v>1790.56</v>
      </c>
      <c r="W119" s="171">
        <v>0</v>
      </c>
      <c r="X119" s="173" t="s">
        <v>141</v>
      </c>
      <c r="Y119" s="175"/>
      <c r="Z119" s="171">
        <v>1790.56</v>
      </c>
      <c r="AA119" s="139" t="s">
        <v>39</v>
      </c>
      <c r="AB119" s="176" t="s">
        <v>699</v>
      </c>
    </row>
    <row r="120" spans="1:28" ht="15.75" customHeight="1" x14ac:dyDescent="0.2">
      <c r="A120" s="170"/>
      <c r="B120" s="178"/>
      <c r="C120" s="179" t="s">
        <v>355</v>
      </c>
      <c r="D120" s="172"/>
      <c r="E120" s="172"/>
      <c r="F120" s="172"/>
      <c r="G120" s="172"/>
      <c r="H120" s="192" t="s">
        <v>492</v>
      </c>
      <c r="I120" s="180">
        <v>43106</v>
      </c>
      <c r="J120" s="139" t="s">
        <v>30</v>
      </c>
      <c r="K120" s="172"/>
      <c r="L120" s="172"/>
      <c r="M120" s="173" t="s">
        <v>205</v>
      </c>
      <c r="N120" s="173" t="s">
        <v>655</v>
      </c>
      <c r="O120" s="172"/>
      <c r="P120" s="172"/>
      <c r="Q120" s="172"/>
      <c r="R120" s="172"/>
      <c r="S120" s="180">
        <v>43122</v>
      </c>
      <c r="T120" s="172"/>
      <c r="U120" s="172"/>
      <c r="V120" s="173">
        <v>1755.46</v>
      </c>
      <c r="W120" s="171">
        <v>0</v>
      </c>
      <c r="X120" s="173" t="s">
        <v>860</v>
      </c>
      <c r="Y120" s="175"/>
      <c r="Z120" s="171">
        <v>1755.46</v>
      </c>
      <c r="AA120" s="139" t="s">
        <v>39</v>
      </c>
      <c r="AB120" s="176"/>
    </row>
    <row r="121" spans="1:28" ht="15.75" customHeight="1" x14ac:dyDescent="0.2">
      <c r="A121" s="170"/>
      <c r="B121" s="178"/>
      <c r="C121" s="179" t="s">
        <v>356</v>
      </c>
      <c r="D121" s="172"/>
      <c r="E121" s="172"/>
      <c r="F121" s="172"/>
      <c r="G121" s="172"/>
      <c r="H121" s="192" t="s">
        <v>493</v>
      </c>
      <c r="I121" s="180">
        <v>43137</v>
      </c>
      <c r="J121" s="139" t="s">
        <v>30</v>
      </c>
      <c r="K121" s="172"/>
      <c r="L121" s="172"/>
      <c r="M121" s="173" t="s">
        <v>185</v>
      </c>
      <c r="N121" s="173" t="s">
        <v>650</v>
      </c>
      <c r="O121" s="172"/>
      <c r="P121" s="172"/>
      <c r="Q121" s="172"/>
      <c r="R121" s="172"/>
      <c r="S121" s="180">
        <v>43131</v>
      </c>
      <c r="T121" s="172"/>
      <c r="U121" s="172"/>
      <c r="V121" s="173">
        <v>1931.04</v>
      </c>
      <c r="W121" s="171">
        <v>0</v>
      </c>
      <c r="X121" s="173" t="s">
        <v>153</v>
      </c>
      <c r="Y121" s="175"/>
      <c r="Z121" s="171">
        <v>0</v>
      </c>
      <c r="AA121" s="139" t="s">
        <v>39</v>
      </c>
      <c r="AB121" s="176"/>
    </row>
    <row r="122" spans="1:28" ht="15.75" customHeight="1" x14ac:dyDescent="0.2">
      <c r="A122" s="170"/>
      <c r="B122" s="178"/>
      <c r="C122" s="179" t="s">
        <v>357</v>
      </c>
      <c r="D122" s="172"/>
      <c r="E122" s="172"/>
      <c r="F122" s="172"/>
      <c r="G122" s="172"/>
      <c r="H122" s="192" t="s">
        <v>494</v>
      </c>
      <c r="I122" s="180">
        <v>43146</v>
      </c>
      <c r="J122" s="139" t="s">
        <v>30</v>
      </c>
      <c r="K122" s="172"/>
      <c r="L122" s="172"/>
      <c r="M122" s="173" t="s">
        <v>32</v>
      </c>
      <c r="N122" s="173" t="s">
        <v>656</v>
      </c>
      <c r="O122" s="172"/>
      <c r="P122" s="172"/>
      <c r="Q122" s="172"/>
      <c r="R122" s="172"/>
      <c r="S122" s="180">
        <v>43143</v>
      </c>
      <c r="T122" s="172"/>
      <c r="U122" s="172"/>
      <c r="V122" s="173">
        <v>3209.81</v>
      </c>
      <c r="W122" s="171">
        <v>0</v>
      </c>
      <c r="X122" s="173" t="s">
        <v>860</v>
      </c>
      <c r="Y122" s="175"/>
      <c r="Z122" s="171">
        <v>3209.81</v>
      </c>
      <c r="AA122" s="139" t="s">
        <v>39</v>
      </c>
      <c r="AB122" s="176"/>
    </row>
    <row r="123" spans="1:28" ht="15.75" customHeight="1" x14ac:dyDescent="0.2">
      <c r="A123" s="170"/>
      <c r="B123" s="178"/>
      <c r="C123" s="179"/>
      <c r="D123" s="172" t="s">
        <v>374</v>
      </c>
      <c r="E123" s="172" t="s">
        <v>375</v>
      </c>
      <c r="F123" s="172" t="s">
        <v>376</v>
      </c>
      <c r="G123" s="172" t="s">
        <v>182</v>
      </c>
      <c r="H123" s="192" t="s">
        <v>495</v>
      </c>
      <c r="I123" s="180">
        <v>43206</v>
      </c>
      <c r="J123" s="139" t="s">
        <v>30</v>
      </c>
      <c r="K123" s="172"/>
      <c r="L123" s="172"/>
      <c r="M123" s="173" t="s">
        <v>185</v>
      </c>
      <c r="N123" s="173" t="s">
        <v>657</v>
      </c>
      <c r="O123" s="172"/>
      <c r="P123" s="172"/>
      <c r="Q123" s="172"/>
      <c r="R123" s="172"/>
      <c r="S123" s="180">
        <v>43185</v>
      </c>
      <c r="T123" s="172"/>
      <c r="U123" s="172"/>
      <c r="V123" s="173">
        <v>2997.6</v>
      </c>
      <c r="W123" s="171">
        <v>0</v>
      </c>
      <c r="X123" s="173" t="s">
        <v>851</v>
      </c>
      <c r="Y123" s="175"/>
      <c r="Z123" s="171">
        <v>0</v>
      </c>
      <c r="AA123" s="139"/>
      <c r="AB123" s="176" t="s">
        <v>863</v>
      </c>
    </row>
    <row r="124" spans="1:28" ht="15.75" customHeight="1" x14ac:dyDescent="0.2">
      <c r="A124" s="170"/>
      <c r="B124" s="178"/>
      <c r="C124" s="179" t="s">
        <v>358</v>
      </c>
      <c r="D124" s="172"/>
      <c r="E124" s="172"/>
      <c r="F124" s="172"/>
      <c r="G124" s="172"/>
      <c r="H124" s="192" t="s">
        <v>496</v>
      </c>
      <c r="I124" s="180">
        <v>43136</v>
      </c>
      <c r="J124" s="139" t="s">
        <v>30</v>
      </c>
      <c r="K124" s="172"/>
      <c r="L124" s="172"/>
      <c r="M124" s="173" t="s">
        <v>185</v>
      </c>
      <c r="N124" s="173" t="s">
        <v>620</v>
      </c>
      <c r="O124" s="172"/>
      <c r="P124" s="172"/>
      <c r="Q124" s="172"/>
      <c r="R124" s="172"/>
      <c r="S124" s="180">
        <v>43138</v>
      </c>
      <c r="T124" s="172"/>
      <c r="U124" s="172"/>
      <c r="V124" s="173">
        <v>1417.22</v>
      </c>
      <c r="W124" s="171">
        <v>0</v>
      </c>
      <c r="X124" s="173" t="s">
        <v>860</v>
      </c>
      <c r="Y124" s="175"/>
      <c r="Z124" s="171">
        <v>1417.22</v>
      </c>
      <c r="AA124" s="139" t="s">
        <v>39</v>
      </c>
      <c r="AB124" s="176"/>
    </row>
    <row r="125" spans="1:28" ht="15.75" customHeight="1" x14ac:dyDescent="0.2">
      <c r="A125" s="170"/>
      <c r="B125" s="178"/>
      <c r="C125" s="179" t="s">
        <v>359</v>
      </c>
      <c r="D125" s="172"/>
      <c r="E125" s="172"/>
      <c r="F125" s="172"/>
      <c r="G125" s="172"/>
      <c r="H125" s="192" t="s">
        <v>497</v>
      </c>
      <c r="I125" s="180">
        <v>43152</v>
      </c>
      <c r="J125" s="139" t="s">
        <v>30</v>
      </c>
      <c r="K125" s="172"/>
      <c r="L125" s="172"/>
      <c r="M125" s="173" t="s">
        <v>32</v>
      </c>
      <c r="N125" s="173" t="s">
        <v>658</v>
      </c>
      <c r="O125" s="172"/>
      <c r="P125" s="172"/>
      <c r="Q125" s="172"/>
      <c r="R125" s="172"/>
      <c r="S125" s="180">
        <v>43152</v>
      </c>
      <c r="T125" s="172"/>
      <c r="U125" s="172"/>
      <c r="V125" s="173">
        <v>2040</v>
      </c>
      <c r="W125" s="171">
        <v>0</v>
      </c>
      <c r="X125" s="173" t="s">
        <v>860</v>
      </c>
      <c r="Y125" s="175"/>
      <c r="Z125" s="171">
        <v>2040</v>
      </c>
      <c r="AA125" s="139" t="s">
        <v>39</v>
      </c>
      <c r="AB125" s="176"/>
    </row>
    <row r="126" spans="1:28" ht="15.75" customHeight="1" x14ac:dyDescent="0.2">
      <c r="A126" s="170"/>
      <c r="B126" s="178">
        <v>29439915</v>
      </c>
      <c r="C126" s="179" t="s">
        <v>360</v>
      </c>
      <c r="D126" s="172"/>
      <c r="E126" s="172"/>
      <c r="F126" s="172"/>
      <c r="G126" s="172"/>
      <c r="H126" s="192" t="s">
        <v>498</v>
      </c>
      <c r="I126" s="180">
        <v>43141</v>
      </c>
      <c r="J126" s="139" t="s">
        <v>30</v>
      </c>
      <c r="K126" s="172"/>
      <c r="L126" s="172"/>
      <c r="M126" s="173" t="s">
        <v>185</v>
      </c>
      <c r="N126" s="173" t="s">
        <v>685</v>
      </c>
      <c r="O126" s="172" t="s">
        <v>181</v>
      </c>
      <c r="P126" s="172" t="s">
        <v>690</v>
      </c>
      <c r="Q126" s="172"/>
      <c r="R126" s="172"/>
      <c r="S126" s="180">
        <v>43138</v>
      </c>
      <c r="T126" s="172"/>
      <c r="U126" s="172"/>
      <c r="V126" s="173">
        <v>2219.16</v>
      </c>
      <c r="W126" s="171">
        <v>0</v>
      </c>
      <c r="X126" s="173" t="s">
        <v>860</v>
      </c>
      <c r="Y126" s="175"/>
      <c r="Z126" s="171">
        <v>2219.16</v>
      </c>
      <c r="AA126" s="139" t="s">
        <v>39</v>
      </c>
      <c r="AB126" s="176"/>
    </row>
    <row r="127" spans="1:28" ht="15.75" customHeight="1" x14ac:dyDescent="0.2">
      <c r="A127" s="170"/>
      <c r="B127" s="178">
        <v>29535723</v>
      </c>
      <c r="C127" s="179" t="s">
        <v>361</v>
      </c>
      <c r="D127" s="172"/>
      <c r="E127" s="172"/>
      <c r="F127" s="172"/>
      <c r="G127" s="172"/>
      <c r="H127" s="192" t="s">
        <v>499</v>
      </c>
      <c r="I127" s="180">
        <v>43158</v>
      </c>
      <c r="J127" s="139" t="s">
        <v>30</v>
      </c>
      <c r="K127" s="172"/>
      <c r="L127" s="172"/>
      <c r="M127" s="173" t="s">
        <v>185</v>
      </c>
      <c r="N127" s="173" t="s">
        <v>692</v>
      </c>
      <c r="O127" s="172" t="s">
        <v>181</v>
      </c>
      <c r="P127" s="172" t="s">
        <v>691</v>
      </c>
      <c r="Q127" s="172"/>
      <c r="R127" s="172"/>
      <c r="S127" s="180">
        <v>43138</v>
      </c>
      <c r="T127" s="172"/>
      <c r="U127" s="172"/>
      <c r="V127" s="173">
        <v>1888.98</v>
      </c>
      <c r="W127" s="171">
        <v>0</v>
      </c>
      <c r="X127" s="173" t="s">
        <v>860</v>
      </c>
      <c r="Y127" s="175"/>
      <c r="Z127" s="171">
        <v>1888.98</v>
      </c>
      <c r="AA127" s="139" t="s">
        <v>39</v>
      </c>
      <c r="AB127" s="176"/>
    </row>
    <row r="128" spans="1:28" ht="15.75" customHeight="1" x14ac:dyDescent="0.2">
      <c r="A128" s="170"/>
      <c r="B128" s="178">
        <v>24313031</v>
      </c>
      <c r="C128" s="179" t="s">
        <v>362</v>
      </c>
      <c r="D128" s="172"/>
      <c r="E128" s="172"/>
      <c r="F128" s="172"/>
      <c r="G128" s="172"/>
      <c r="H128" s="192" t="s">
        <v>500</v>
      </c>
      <c r="I128" s="180">
        <v>43151</v>
      </c>
      <c r="J128" s="139" t="s">
        <v>30</v>
      </c>
      <c r="K128" s="172"/>
      <c r="L128" s="172"/>
      <c r="M128" s="173" t="s">
        <v>187</v>
      </c>
      <c r="N128" s="173" t="s">
        <v>659</v>
      </c>
      <c r="O128" s="172"/>
      <c r="P128" s="172"/>
      <c r="Q128" s="172"/>
      <c r="R128" s="172"/>
      <c r="S128" s="180">
        <v>43139</v>
      </c>
      <c r="T128" s="172"/>
      <c r="U128" s="172"/>
      <c r="V128" s="173">
        <v>1975.34</v>
      </c>
      <c r="W128" s="171">
        <v>0</v>
      </c>
      <c r="X128" s="173" t="s">
        <v>860</v>
      </c>
      <c r="Y128" s="175"/>
      <c r="Z128" s="171">
        <v>1975.34</v>
      </c>
      <c r="AA128" s="139" t="s">
        <v>39</v>
      </c>
      <c r="AB128" s="176"/>
    </row>
    <row r="129" spans="1:28" ht="15.75" customHeight="1" x14ac:dyDescent="0.2">
      <c r="A129" s="170"/>
      <c r="B129" s="178"/>
      <c r="C129" s="179" t="s">
        <v>363</v>
      </c>
      <c r="D129" s="172"/>
      <c r="E129" s="172"/>
      <c r="F129" s="172"/>
      <c r="G129" s="172"/>
      <c r="H129" s="192" t="s">
        <v>501</v>
      </c>
      <c r="I129" s="180">
        <v>43145</v>
      </c>
      <c r="J129" s="139" t="s">
        <v>30</v>
      </c>
      <c r="K129" s="172"/>
      <c r="L129" s="172"/>
      <c r="M129" s="173" t="s">
        <v>185</v>
      </c>
      <c r="N129" s="173" t="s">
        <v>660</v>
      </c>
      <c r="O129" s="172"/>
      <c r="P129" s="172"/>
      <c r="Q129" s="172"/>
      <c r="R129" s="172"/>
      <c r="S129" s="180">
        <v>43153</v>
      </c>
      <c r="T129" s="172"/>
      <c r="U129" s="172"/>
      <c r="V129" s="173">
        <v>1777.68</v>
      </c>
      <c r="W129" s="171">
        <v>0</v>
      </c>
      <c r="X129" s="173" t="s">
        <v>141</v>
      </c>
      <c r="Y129" s="175"/>
      <c r="Z129" s="171">
        <v>1777.68</v>
      </c>
      <c r="AA129" s="139" t="s">
        <v>39</v>
      </c>
      <c r="AB129" s="176" t="s">
        <v>699</v>
      </c>
    </row>
    <row r="130" spans="1:28" ht="15.75" customHeight="1" x14ac:dyDescent="0.2">
      <c r="A130" s="170"/>
      <c r="B130" s="178"/>
      <c r="C130" s="179" t="s">
        <v>364</v>
      </c>
      <c r="D130" s="172"/>
      <c r="E130" s="172"/>
      <c r="F130" s="172"/>
      <c r="G130" s="172"/>
      <c r="H130" s="192" t="s">
        <v>502</v>
      </c>
      <c r="I130" s="180">
        <v>43185</v>
      </c>
      <c r="J130" s="139" t="s">
        <v>30</v>
      </c>
      <c r="K130" s="172"/>
      <c r="L130" s="172"/>
      <c r="M130" s="173" t="s">
        <v>183</v>
      </c>
      <c r="N130" s="173" t="s">
        <v>661</v>
      </c>
      <c r="O130" s="172"/>
      <c r="P130" s="172"/>
      <c r="Q130" s="172"/>
      <c r="R130" s="172"/>
      <c r="S130" s="180">
        <v>43152</v>
      </c>
      <c r="T130" s="172"/>
      <c r="U130" s="172"/>
      <c r="V130" s="173">
        <v>1931.04</v>
      </c>
      <c r="W130" s="171">
        <v>0</v>
      </c>
      <c r="X130" s="173" t="s">
        <v>153</v>
      </c>
      <c r="Y130" s="175"/>
      <c r="Z130" s="171">
        <v>0</v>
      </c>
      <c r="AA130" s="139" t="s">
        <v>39</v>
      </c>
      <c r="AB130" s="187"/>
    </row>
    <row r="131" spans="1:28" ht="15.75" customHeight="1" x14ac:dyDescent="0.2">
      <c r="A131" s="170"/>
      <c r="B131" s="178"/>
      <c r="C131" s="179" t="s">
        <v>365</v>
      </c>
      <c r="D131" s="172"/>
      <c r="E131" s="172"/>
      <c r="F131" s="172"/>
      <c r="G131" s="172"/>
      <c r="H131" s="192" t="s">
        <v>503</v>
      </c>
      <c r="I131" s="180">
        <v>43175</v>
      </c>
      <c r="J131" s="139" t="s">
        <v>30</v>
      </c>
      <c r="K131" s="172"/>
      <c r="L131" s="172"/>
      <c r="M131" s="173" t="s">
        <v>32</v>
      </c>
      <c r="N131" s="173" t="s">
        <v>662</v>
      </c>
      <c r="O131" s="172"/>
      <c r="P131" s="172"/>
      <c r="Q131" s="172"/>
      <c r="R131" s="172"/>
      <c r="S131" s="180">
        <v>43165</v>
      </c>
      <c r="T131" s="172"/>
      <c r="U131" s="172"/>
      <c r="V131" s="173">
        <v>3325.95</v>
      </c>
      <c r="W131" s="171">
        <v>0</v>
      </c>
      <c r="X131" s="173" t="s">
        <v>860</v>
      </c>
      <c r="Y131" s="175"/>
      <c r="Z131" s="171">
        <v>3325.95</v>
      </c>
      <c r="AA131" s="139" t="s">
        <v>39</v>
      </c>
      <c r="AB131" s="176"/>
    </row>
    <row r="132" spans="1:28" ht="15.75" customHeight="1" x14ac:dyDescent="0.2">
      <c r="A132" s="170"/>
      <c r="B132" s="178"/>
      <c r="C132" s="179" t="s">
        <v>366</v>
      </c>
      <c r="D132" s="172"/>
      <c r="E132" s="172"/>
      <c r="F132" s="172"/>
      <c r="G132" s="172"/>
      <c r="H132" s="192" t="s">
        <v>504</v>
      </c>
      <c r="I132" s="180">
        <v>43152</v>
      </c>
      <c r="J132" s="139" t="s">
        <v>30</v>
      </c>
      <c r="K132" s="172"/>
      <c r="L132" s="172"/>
      <c r="M132" s="173" t="s">
        <v>185</v>
      </c>
      <c r="N132" s="173" t="s">
        <v>688</v>
      </c>
      <c r="O132" s="172" t="s">
        <v>185</v>
      </c>
      <c r="P132" s="172" t="s">
        <v>635</v>
      </c>
      <c r="Q132" s="172"/>
      <c r="R132" s="172"/>
      <c r="S132" s="180">
        <v>43159</v>
      </c>
      <c r="T132" s="172"/>
      <c r="U132" s="172"/>
      <c r="V132" s="173">
        <v>2542.14</v>
      </c>
      <c r="W132" s="171">
        <v>0</v>
      </c>
      <c r="X132" s="173" t="s">
        <v>860</v>
      </c>
      <c r="Y132" s="175"/>
      <c r="Z132" s="171">
        <v>2542.14</v>
      </c>
      <c r="AA132" s="139" t="s">
        <v>39</v>
      </c>
      <c r="AB132" s="176"/>
    </row>
    <row r="133" spans="1:28" ht="15.75" customHeight="1" x14ac:dyDescent="0.2">
      <c r="A133" s="170"/>
      <c r="B133" s="178"/>
      <c r="C133" s="179" t="s">
        <v>367</v>
      </c>
      <c r="D133" s="172"/>
      <c r="E133" s="172"/>
      <c r="F133" s="172"/>
      <c r="G133" s="172"/>
      <c r="H133" s="200" t="s">
        <v>505</v>
      </c>
      <c r="I133" s="180">
        <v>43173</v>
      </c>
      <c r="J133" s="139" t="s">
        <v>30</v>
      </c>
      <c r="K133" s="172"/>
      <c r="L133" s="172"/>
      <c r="M133" s="173" t="s">
        <v>185</v>
      </c>
      <c r="N133" s="173" t="s">
        <v>599</v>
      </c>
      <c r="O133" s="172"/>
      <c r="P133" s="172"/>
      <c r="Q133" s="172"/>
      <c r="R133" s="172"/>
      <c r="S133" s="180">
        <v>43164</v>
      </c>
      <c r="T133" s="172"/>
      <c r="U133" s="172"/>
      <c r="V133" s="173">
        <v>1789.14</v>
      </c>
      <c r="W133" s="171">
        <v>0</v>
      </c>
      <c r="X133" s="173" t="s">
        <v>141</v>
      </c>
      <c r="Y133" s="175"/>
      <c r="Z133" s="171">
        <v>1789.14</v>
      </c>
      <c r="AA133" s="139" t="s">
        <v>39</v>
      </c>
      <c r="AB133" s="176" t="s">
        <v>882</v>
      </c>
    </row>
    <row r="134" spans="1:28" ht="15.75" customHeight="1" x14ac:dyDescent="0.2">
      <c r="A134" s="170"/>
      <c r="B134" s="178"/>
      <c r="C134" s="179" t="s">
        <v>368</v>
      </c>
      <c r="D134" s="172"/>
      <c r="E134" s="172"/>
      <c r="F134" s="172"/>
      <c r="G134" s="172"/>
      <c r="H134" s="192" t="s">
        <v>506</v>
      </c>
      <c r="I134" s="180">
        <v>43167</v>
      </c>
      <c r="J134" s="139" t="s">
        <v>30</v>
      </c>
      <c r="K134" s="172"/>
      <c r="L134" s="172"/>
      <c r="M134" s="173" t="s">
        <v>32</v>
      </c>
      <c r="N134" s="173" t="s">
        <v>663</v>
      </c>
      <c r="O134" s="172"/>
      <c r="P134" s="172"/>
      <c r="Q134" s="172"/>
      <c r="R134" s="172"/>
      <c r="S134" s="180">
        <v>43173</v>
      </c>
      <c r="T134" s="172"/>
      <c r="U134" s="172"/>
      <c r="V134" s="173">
        <v>2907.8</v>
      </c>
      <c r="W134" s="171">
        <v>0</v>
      </c>
      <c r="X134" s="173" t="s">
        <v>860</v>
      </c>
      <c r="Y134" s="175"/>
      <c r="Z134" s="171">
        <v>2907.8</v>
      </c>
      <c r="AA134" s="139" t="s">
        <v>39</v>
      </c>
      <c r="AB134" s="176"/>
    </row>
    <row r="135" spans="1:28" ht="15.75" customHeight="1" x14ac:dyDescent="0.2">
      <c r="A135" s="170"/>
      <c r="B135" s="178"/>
      <c r="C135" s="179" t="s">
        <v>369</v>
      </c>
      <c r="D135" s="172"/>
      <c r="E135" s="172"/>
      <c r="F135" s="172"/>
      <c r="G135" s="172"/>
      <c r="H135" s="200" t="s">
        <v>507</v>
      </c>
      <c r="I135" s="180">
        <v>43192</v>
      </c>
      <c r="J135" s="139" t="s">
        <v>30</v>
      </c>
      <c r="K135" s="172"/>
      <c r="L135" s="172"/>
      <c r="M135" s="173" t="s">
        <v>32</v>
      </c>
      <c r="N135" s="173" t="s">
        <v>604</v>
      </c>
      <c r="O135" s="172"/>
      <c r="P135" s="172"/>
      <c r="Q135" s="172"/>
      <c r="R135" s="172"/>
      <c r="S135" s="180">
        <v>43188</v>
      </c>
      <c r="T135" s="172"/>
      <c r="U135" s="172"/>
      <c r="V135" s="173">
        <v>2882.53</v>
      </c>
      <c r="W135" s="171">
        <v>0</v>
      </c>
      <c r="X135" s="173" t="s">
        <v>860</v>
      </c>
      <c r="Y135" s="175"/>
      <c r="Z135" s="171">
        <v>2882.53</v>
      </c>
      <c r="AA135" s="139" t="s">
        <v>39</v>
      </c>
      <c r="AB135" s="176" t="s">
        <v>876</v>
      </c>
    </row>
    <row r="136" spans="1:28" ht="15.75" customHeight="1" x14ac:dyDescent="0.2">
      <c r="A136" s="170"/>
      <c r="B136" s="178"/>
      <c r="C136" s="179" t="s">
        <v>370</v>
      </c>
      <c r="D136" s="172"/>
      <c r="E136" s="172"/>
      <c r="F136" s="172"/>
      <c r="G136" s="172"/>
      <c r="H136" s="192" t="s">
        <v>508</v>
      </c>
      <c r="I136" s="180">
        <v>43169</v>
      </c>
      <c r="J136" s="139" t="s">
        <v>30</v>
      </c>
      <c r="K136" s="172"/>
      <c r="L136" s="172"/>
      <c r="M136" s="173" t="s">
        <v>176</v>
      </c>
      <c r="N136" s="173" t="s">
        <v>664</v>
      </c>
      <c r="O136" s="172"/>
      <c r="P136" s="172"/>
      <c r="Q136" s="172"/>
      <c r="R136" s="172"/>
      <c r="S136" s="180">
        <v>43179</v>
      </c>
      <c r="T136" s="172"/>
      <c r="U136" s="172"/>
      <c r="V136" s="173">
        <v>489.11</v>
      </c>
      <c r="W136" s="171">
        <v>0</v>
      </c>
      <c r="X136" s="173" t="s">
        <v>860</v>
      </c>
      <c r="Y136" s="175"/>
      <c r="Z136" s="171">
        <v>489.11</v>
      </c>
      <c r="AA136" s="139" t="s">
        <v>39</v>
      </c>
      <c r="AB136" s="176"/>
    </row>
    <row r="137" spans="1:28" ht="15.75" customHeight="1" x14ac:dyDescent="0.2">
      <c r="A137" s="170"/>
      <c r="B137" s="178"/>
      <c r="C137" s="179" t="s">
        <v>371</v>
      </c>
      <c r="D137" s="172"/>
      <c r="E137" s="172"/>
      <c r="F137" s="172"/>
      <c r="G137" s="172"/>
      <c r="H137" s="192" t="s">
        <v>509</v>
      </c>
      <c r="I137" s="180">
        <v>43200</v>
      </c>
      <c r="J137" s="139" t="s">
        <v>30</v>
      </c>
      <c r="K137" s="172"/>
      <c r="L137" s="172"/>
      <c r="M137" s="173" t="s">
        <v>185</v>
      </c>
      <c r="N137" s="173" t="s">
        <v>665</v>
      </c>
      <c r="O137" s="172"/>
      <c r="P137" s="172"/>
      <c r="Q137" s="172"/>
      <c r="R137" s="172"/>
      <c r="S137" s="180">
        <v>43172</v>
      </c>
      <c r="T137" s="172"/>
      <c r="U137" s="172"/>
      <c r="V137" s="173">
        <v>2040</v>
      </c>
      <c r="W137" s="171">
        <v>0</v>
      </c>
      <c r="X137" s="173" t="s">
        <v>860</v>
      </c>
      <c r="Y137" s="175"/>
      <c r="Z137" s="171">
        <v>2040</v>
      </c>
      <c r="AA137" s="139" t="s">
        <v>39</v>
      </c>
      <c r="AB137" s="176"/>
    </row>
    <row r="138" spans="1:28" ht="15.75" customHeight="1" x14ac:dyDescent="0.2">
      <c r="A138" s="170"/>
      <c r="B138" s="178"/>
      <c r="C138" s="179" t="s">
        <v>372</v>
      </c>
      <c r="D138" s="172"/>
      <c r="E138" s="172"/>
      <c r="F138" s="172"/>
      <c r="G138" s="172"/>
      <c r="H138" s="192" t="s">
        <v>510</v>
      </c>
      <c r="I138" s="180">
        <v>43172</v>
      </c>
      <c r="J138" s="139" t="s">
        <v>30</v>
      </c>
      <c r="K138" s="172"/>
      <c r="L138" s="172"/>
      <c r="M138" s="173" t="s">
        <v>32</v>
      </c>
      <c r="N138" s="173" t="s">
        <v>666</v>
      </c>
      <c r="O138" s="172"/>
      <c r="P138" s="172"/>
      <c r="Q138" s="172"/>
      <c r="R138" s="172"/>
      <c r="S138" s="180">
        <v>43178</v>
      </c>
      <c r="T138" s="172"/>
      <c r="U138" s="172"/>
      <c r="V138" s="173">
        <v>1800</v>
      </c>
      <c r="W138" s="171">
        <v>0</v>
      </c>
      <c r="X138" s="173" t="s">
        <v>851</v>
      </c>
      <c r="Y138" s="175"/>
      <c r="Z138" s="171">
        <v>0</v>
      </c>
      <c r="AA138" s="139" t="s">
        <v>39</v>
      </c>
      <c r="AB138" s="176" t="s">
        <v>863</v>
      </c>
    </row>
    <row r="139" spans="1:28" ht="15.75" customHeight="1" x14ac:dyDescent="0.2">
      <c r="A139" s="170"/>
      <c r="B139" s="178"/>
      <c r="C139" s="179" t="s">
        <v>373</v>
      </c>
      <c r="D139" s="172"/>
      <c r="E139" s="172"/>
      <c r="F139" s="172"/>
      <c r="G139" s="172"/>
      <c r="H139" s="192" t="s">
        <v>511</v>
      </c>
      <c r="I139" s="180">
        <v>43102</v>
      </c>
      <c r="J139" s="139" t="s">
        <v>30</v>
      </c>
      <c r="K139" s="172"/>
      <c r="L139" s="172"/>
      <c r="M139" s="173" t="s">
        <v>185</v>
      </c>
      <c r="N139" s="173" t="s">
        <v>694</v>
      </c>
      <c r="O139" s="172" t="s">
        <v>185</v>
      </c>
      <c r="P139" s="172" t="s">
        <v>693</v>
      </c>
      <c r="Q139" s="172"/>
      <c r="R139" s="172"/>
      <c r="S139" s="180">
        <v>43179</v>
      </c>
      <c r="T139" s="172"/>
      <c r="U139" s="172"/>
      <c r="V139" s="173">
        <v>1704</v>
      </c>
      <c r="W139" s="171">
        <v>0</v>
      </c>
      <c r="X139" s="173" t="s">
        <v>860</v>
      </c>
      <c r="Y139" s="175"/>
      <c r="Z139" s="171">
        <v>1704</v>
      </c>
      <c r="AA139" s="139" t="s">
        <v>39</v>
      </c>
      <c r="AB139" s="176"/>
    </row>
    <row r="140" spans="1:28" ht="15.75" customHeight="1" x14ac:dyDescent="0.2">
      <c r="A140" s="170"/>
      <c r="B140" s="178">
        <v>28166209</v>
      </c>
      <c r="C140" s="178" t="s">
        <v>700</v>
      </c>
      <c r="D140" s="172"/>
      <c r="E140" s="172"/>
      <c r="F140" s="172"/>
      <c r="G140" s="172"/>
      <c r="H140" s="192" t="s">
        <v>706</v>
      </c>
      <c r="I140" s="180">
        <v>42772</v>
      </c>
      <c r="J140" s="188" t="s">
        <v>30</v>
      </c>
      <c r="K140" s="172"/>
      <c r="L140" s="172"/>
      <c r="M140" s="173" t="s">
        <v>187</v>
      </c>
      <c r="N140" s="173" t="s">
        <v>718</v>
      </c>
      <c r="O140" s="172" t="s">
        <v>187</v>
      </c>
      <c r="P140" s="172" t="s">
        <v>716</v>
      </c>
      <c r="Q140" s="172" t="s">
        <v>187</v>
      </c>
      <c r="R140" s="172" t="s">
        <v>717</v>
      </c>
      <c r="S140" s="189" t="s">
        <v>854</v>
      </c>
      <c r="T140" s="172"/>
      <c r="U140" s="172"/>
      <c r="V140" s="173">
        <v>0</v>
      </c>
      <c r="W140" s="171">
        <v>23.56</v>
      </c>
      <c r="X140" s="173" t="s">
        <v>860</v>
      </c>
      <c r="Y140" s="175"/>
      <c r="Z140" s="191">
        <v>23.56</v>
      </c>
      <c r="AA140" s="173" t="s">
        <v>721</v>
      </c>
      <c r="AB140" s="176" t="s">
        <v>867</v>
      </c>
    </row>
    <row r="141" spans="1:28" ht="15.75" customHeight="1" x14ac:dyDescent="0.2">
      <c r="A141" s="170"/>
      <c r="B141" s="178">
        <v>28202718</v>
      </c>
      <c r="C141" s="178" t="s">
        <v>701</v>
      </c>
      <c r="D141" s="172"/>
      <c r="E141" s="172"/>
      <c r="F141" s="172"/>
      <c r="G141" s="172"/>
      <c r="H141" s="192" t="s">
        <v>707</v>
      </c>
      <c r="I141" s="180">
        <v>42786</v>
      </c>
      <c r="J141" s="188" t="s">
        <v>30</v>
      </c>
      <c r="K141" s="172"/>
      <c r="L141" s="172"/>
      <c r="M141" s="173" t="s">
        <v>181</v>
      </c>
      <c r="N141" s="173" t="s">
        <v>713</v>
      </c>
      <c r="O141" s="172"/>
      <c r="P141" s="172"/>
      <c r="Q141" s="172"/>
      <c r="R141" s="172"/>
      <c r="S141" s="190" t="s">
        <v>855</v>
      </c>
      <c r="T141" s="172"/>
      <c r="U141" s="172"/>
      <c r="V141" s="173">
        <v>326.16000000000003</v>
      </c>
      <c r="W141" s="171">
        <v>32</v>
      </c>
      <c r="X141" s="173" t="s">
        <v>860</v>
      </c>
      <c r="Y141" s="175"/>
      <c r="Z141" s="191">
        <v>358.16</v>
      </c>
      <c r="AA141" s="173" t="s">
        <v>721</v>
      </c>
      <c r="AB141" s="176" t="s">
        <v>894</v>
      </c>
    </row>
    <row r="142" spans="1:28" ht="15.75" customHeight="1" x14ac:dyDescent="0.2">
      <c r="A142" s="170"/>
      <c r="B142" s="178">
        <v>29217772</v>
      </c>
      <c r="C142" s="178" t="s">
        <v>702</v>
      </c>
      <c r="D142" s="172"/>
      <c r="E142" s="172"/>
      <c r="F142" s="172"/>
      <c r="G142" s="172"/>
      <c r="H142" s="192" t="s">
        <v>708</v>
      </c>
      <c r="I142" s="174" t="s">
        <v>712</v>
      </c>
      <c r="J142" s="188" t="s">
        <v>30</v>
      </c>
      <c r="K142" s="172"/>
      <c r="L142" s="172"/>
      <c r="M142" s="173" t="s">
        <v>187</v>
      </c>
      <c r="N142" s="173" t="s">
        <v>714</v>
      </c>
      <c r="O142" s="172"/>
      <c r="P142" s="172"/>
      <c r="Q142" s="172"/>
      <c r="R142" s="172"/>
      <c r="S142" s="189" t="s">
        <v>856</v>
      </c>
      <c r="T142" s="172"/>
      <c r="U142" s="172"/>
      <c r="V142" s="173">
        <v>0</v>
      </c>
      <c r="W142" s="171">
        <v>1711.37</v>
      </c>
      <c r="X142" s="173" t="s">
        <v>860</v>
      </c>
      <c r="Y142" s="175"/>
      <c r="Z142" s="191">
        <v>1711.37</v>
      </c>
      <c r="AA142" s="173" t="s">
        <v>721</v>
      </c>
      <c r="AB142" s="176"/>
    </row>
    <row r="143" spans="1:28" ht="15.75" customHeight="1" x14ac:dyDescent="0.2">
      <c r="A143" s="170"/>
      <c r="B143" s="178"/>
      <c r="C143" s="178" t="s">
        <v>703</v>
      </c>
      <c r="D143" s="172"/>
      <c r="E143" s="172"/>
      <c r="F143" s="172"/>
      <c r="G143" s="172"/>
      <c r="H143" s="192" t="s">
        <v>709</v>
      </c>
      <c r="I143" s="174">
        <v>2017</v>
      </c>
      <c r="J143" s="188" t="s">
        <v>30</v>
      </c>
      <c r="K143" s="172"/>
      <c r="L143" s="172"/>
      <c r="M143" s="173" t="s">
        <v>176</v>
      </c>
      <c r="N143" s="173" t="s">
        <v>720</v>
      </c>
      <c r="O143" s="172" t="s">
        <v>176</v>
      </c>
      <c r="P143" s="172" t="s">
        <v>719</v>
      </c>
      <c r="Q143" s="172"/>
      <c r="R143" s="172"/>
      <c r="S143" s="189" t="s">
        <v>857</v>
      </c>
      <c r="T143" s="172"/>
      <c r="U143" s="172"/>
      <c r="V143" s="173">
        <v>0</v>
      </c>
      <c r="W143" s="171">
        <v>240</v>
      </c>
      <c r="X143" s="173" t="s">
        <v>860</v>
      </c>
      <c r="Y143" s="175"/>
      <c r="Z143" s="191">
        <v>240</v>
      </c>
      <c r="AA143" s="173" t="s">
        <v>721</v>
      </c>
      <c r="AB143" s="176"/>
    </row>
    <row r="144" spans="1:28" ht="15.75" customHeight="1" x14ac:dyDescent="0.2">
      <c r="A144" s="170"/>
      <c r="B144" s="178"/>
      <c r="C144" s="178" t="s">
        <v>704</v>
      </c>
      <c r="D144" s="172"/>
      <c r="E144" s="172"/>
      <c r="F144" s="172"/>
      <c r="G144" s="172"/>
      <c r="H144" s="192" t="s">
        <v>710</v>
      </c>
      <c r="I144" s="180">
        <v>42800</v>
      </c>
      <c r="J144" s="188" t="s">
        <v>30</v>
      </c>
      <c r="K144" s="172"/>
      <c r="L144" s="172"/>
      <c r="M144" s="173" t="s">
        <v>185</v>
      </c>
      <c r="N144" s="173" t="s">
        <v>715</v>
      </c>
      <c r="O144" s="172"/>
      <c r="P144" s="172"/>
      <c r="Q144" s="172"/>
      <c r="R144" s="172"/>
      <c r="S144" s="189" t="s">
        <v>858</v>
      </c>
      <c r="T144" s="172"/>
      <c r="U144" s="172"/>
      <c r="V144" s="173">
        <v>0</v>
      </c>
      <c r="W144" s="171">
        <v>1476</v>
      </c>
      <c r="X144" s="173" t="s">
        <v>860</v>
      </c>
      <c r="Y144" s="175"/>
      <c r="Z144" s="191">
        <v>1476</v>
      </c>
      <c r="AA144" s="173" t="s">
        <v>721</v>
      </c>
      <c r="AB144" s="176"/>
    </row>
    <row r="145" spans="1:28" ht="15.75" customHeight="1" x14ac:dyDescent="0.2">
      <c r="A145" s="170"/>
      <c r="B145" s="178"/>
      <c r="C145" s="178" t="s">
        <v>705</v>
      </c>
      <c r="D145" s="172"/>
      <c r="E145" s="172"/>
      <c r="F145" s="172"/>
      <c r="G145" s="172"/>
      <c r="H145" s="192" t="s">
        <v>711</v>
      </c>
      <c r="I145" s="180">
        <v>43034</v>
      </c>
      <c r="J145" s="188" t="s">
        <v>30</v>
      </c>
      <c r="K145" s="172"/>
      <c r="L145" s="172"/>
      <c r="M145" s="173" t="s">
        <v>176</v>
      </c>
      <c r="N145" s="173" t="s">
        <v>664</v>
      </c>
      <c r="O145" s="172"/>
      <c r="P145" s="172"/>
      <c r="Q145" s="172"/>
      <c r="R145" s="172"/>
      <c r="S145" s="189" t="s">
        <v>859</v>
      </c>
      <c r="T145" s="172"/>
      <c r="U145" s="172"/>
      <c r="V145" s="173">
        <v>0</v>
      </c>
      <c r="W145" s="171">
        <v>1808.72</v>
      </c>
      <c r="X145" s="173" t="s">
        <v>860</v>
      </c>
      <c r="Y145" s="175"/>
      <c r="Z145" s="191">
        <v>1808.72</v>
      </c>
      <c r="AA145" s="173" t="s">
        <v>721</v>
      </c>
      <c r="AB145" s="176"/>
    </row>
    <row r="146" spans="1:28" ht="15.75" customHeight="1" x14ac:dyDescent="0.2">
      <c r="A146" s="170"/>
      <c r="B146" s="178"/>
      <c r="C146" s="178" t="s">
        <v>722</v>
      </c>
      <c r="D146" s="172"/>
      <c r="E146" s="172"/>
      <c r="F146" s="172"/>
      <c r="G146" s="172"/>
      <c r="H146" s="173" t="s">
        <v>731</v>
      </c>
      <c r="I146" s="180">
        <v>42915</v>
      </c>
      <c r="J146" s="139" t="s">
        <v>30</v>
      </c>
      <c r="K146" s="172"/>
      <c r="L146" s="172"/>
      <c r="M146" s="173" t="s">
        <v>185</v>
      </c>
      <c r="N146" s="173" t="s">
        <v>620</v>
      </c>
      <c r="O146" s="172"/>
      <c r="P146" s="172"/>
      <c r="Q146" s="172"/>
      <c r="R146" s="172"/>
      <c r="S146" s="180">
        <v>42888</v>
      </c>
      <c r="T146" s="172"/>
      <c r="U146" s="172"/>
      <c r="V146" s="173">
        <v>0</v>
      </c>
      <c r="W146" s="171"/>
      <c r="X146" s="173" t="s">
        <v>149</v>
      </c>
      <c r="Y146" s="175"/>
      <c r="Z146" s="171">
        <v>0</v>
      </c>
      <c r="AA146" s="173" t="s">
        <v>39</v>
      </c>
      <c r="AB146" s="176"/>
    </row>
    <row r="147" spans="1:28" ht="15.75" customHeight="1" x14ac:dyDescent="0.2">
      <c r="A147" s="170"/>
      <c r="B147" s="178"/>
      <c r="C147" s="178" t="s">
        <v>723</v>
      </c>
      <c r="D147" s="172"/>
      <c r="E147" s="172"/>
      <c r="F147" s="172"/>
      <c r="G147" s="172"/>
      <c r="H147" s="173" t="s">
        <v>732</v>
      </c>
      <c r="I147" s="180">
        <v>42909</v>
      </c>
      <c r="J147" s="139" t="s">
        <v>30</v>
      </c>
      <c r="K147" s="172"/>
      <c r="L147" s="172"/>
      <c r="M147" s="173" t="s">
        <v>176</v>
      </c>
      <c r="N147" s="173" t="s">
        <v>664</v>
      </c>
      <c r="O147" s="172"/>
      <c r="P147" s="172"/>
      <c r="Q147" s="172"/>
      <c r="R147" s="172"/>
      <c r="S147" s="180">
        <v>42908</v>
      </c>
      <c r="T147" s="172"/>
      <c r="U147" s="172"/>
      <c r="V147" s="173">
        <v>0</v>
      </c>
      <c r="W147" s="171"/>
      <c r="X147" s="173" t="s">
        <v>149</v>
      </c>
      <c r="Y147" s="175"/>
      <c r="Z147" s="171">
        <v>0</v>
      </c>
      <c r="AA147" s="173" t="s">
        <v>39</v>
      </c>
      <c r="AB147" s="176"/>
    </row>
    <row r="148" spans="1:28" ht="15.75" customHeight="1" x14ac:dyDescent="0.2">
      <c r="A148" s="170"/>
      <c r="B148" s="178"/>
      <c r="C148" s="178" t="s">
        <v>724</v>
      </c>
      <c r="D148" s="172"/>
      <c r="E148" s="172"/>
      <c r="F148" s="172"/>
      <c r="G148" s="172"/>
      <c r="H148" s="173" t="s">
        <v>733</v>
      </c>
      <c r="I148" s="180">
        <v>42980</v>
      </c>
      <c r="J148" s="139" t="s">
        <v>30</v>
      </c>
      <c r="K148" s="172"/>
      <c r="L148" s="172"/>
      <c r="M148" s="173" t="s">
        <v>205</v>
      </c>
      <c r="N148" s="173" t="s">
        <v>634</v>
      </c>
      <c r="O148" s="172"/>
      <c r="P148" s="172"/>
      <c r="Q148" s="172"/>
      <c r="R148" s="172"/>
      <c r="S148" s="180">
        <v>42936</v>
      </c>
      <c r="T148" s="172"/>
      <c r="U148" s="172"/>
      <c r="V148" s="173">
        <v>0</v>
      </c>
      <c r="W148" s="171"/>
      <c r="X148" s="173" t="s">
        <v>149</v>
      </c>
      <c r="Y148" s="175"/>
      <c r="Z148" s="171">
        <v>0</v>
      </c>
      <c r="AA148" s="173" t="s">
        <v>39</v>
      </c>
      <c r="AB148" s="176"/>
    </row>
    <row r="149" spans="1:28" ht="15.75" customHeight="1" x14ac:dyDescent="0.2">
      <c r="A149" s="170"/>
      <c r="B149" s="178"/>
      <c r="C149" s="178" t="s">
        <v>725</v>
      </c>
      <c r="D149" s="172"/>
      <c r="E149" s="172"/>
      <c r="F149" s="172"/>
      <c r="G149" s="172"/>
      <c r="H149" s="173" t="s">
        <v>734</v>
      </c>
      <c r="I149" s="180">
        <v>43010</v>
      </c>
      <c r="J149" s="139" t="s">
        <v>30</v>
      </c>
      <c r="K149" s="172"/>
      <c r="L149" s="172"/>
      <c r="M149" s="173" t="s">
        <v>185</v>
      </c>
      <c r="N149" s="173" t="s">
        <v>589</v>
      </c>
      <c r="O149" s="172"/>
      <c r="P149" s="172"/>
      <c r="Q149" s="172"/>
      <c r="R149" s="172"/>
      <c r="S149" s="180">
        <v>42976</v>
      </c>
      <c r="T149" s="172"/>
      <c r="U149" s="172"/>
      <c r="V149" s="173">
        <v>0</v>
      </c>
      <c r="W149" s="171"/>
      <c r="X149" s="173" t="s">
        <v>149</v>
      </c>
      <c r="Y149" s="175"/>
      <c r="Z149" s="171">
        <v>0</v>
      </c>
      <c r="AA149" s="173" t="s">
        <v>39</v>
      </c>
      <c r="AB149" s="176"/>
    </row>
    <row r="150" spans="1:28" ht="15.75" customHeight="1" x14ac:dyDescent="0.2">
      <c r="A150" s="170"/>
      <c r="B150" s="178"/>
      <c r="C150" s="178" t="s">
        <v>726</v>
      </c>
      <c r="D150" s="172"/>
      <c r="E150" s="172"/>
      <c r="F150" s="172"/>
      <c r="G150" s="172"/>
      <c r="H150" s="173" t="s">
        <v>735</v>
      </c>
      <c r="I150" s="180">
        <v>43036</v>
      </c>
      <c r="J150" s="139" t="s">
        <v>30</v>
      </c>
      <c r="K150" s="172"/>
      <c r="L150" s="172"/>
      <c r="M150" s="173" t="s">
        <v>32</v>
      </c>
      <c r="N150" s="173" t="s">
        <v>741</v>
      </c>
      <c r="O150" s="172"/>
      <c r="P150" s="172"/>
      <c r="Q150" s="172"/>
      <c r="R150" s="172"/>
      <c r="S150" s="180">
        <v>43018</v>
      </c>
      <c r="T150" s="172"/>
      <c r="U150" s="172"/>
      <c r="V150" s="173">
        <v>0</v>
      </c>
      <c r="W150" s="171"/>
      <c r="X150" s="173" t="s">
        <v>149</v>
      </c>
      <c r="Y150" s="175"/>
      <c r="Z150" s="171">
        <v>0</v>
      </c>
      <c r="AA150" s="173" t="s">
        <v>39</v>
      </c>
      <c r="AB150" s="176"/>
    </row>
    <row r="151" spans="1:28" ht="15.75" customHeight="1" x14ac:dyDescent="0.2">
      <c r="A151" s="170"/>
      <c r="B151" s="178"/>
      <c r="C151" s="178" t="s">
        <v>727</v>
      </c>
      <c r="D151" s="172"/>
      <c r="E151" s="172"/>
      <c r="F151" s="172"/>
      <c r="G151" s="172"/>
      <c r="H151" s="173" t="s">
        <v>736</v>
      </c>
      <c r="I151" s="180">
        <v>43060</v>
      </c>
      <c r="J151" s="139" t="s">
        <v>30</v>
      </c>
      <c r="K151" s="172"/>
      <c r="L151" s="172"/>
      <c r="M151" s="173" t="s">
        <v>185</v>
      </c>
      <c r="N151" s="173" t="s">
        <v>742</v>
      </c>
      <c r="O151" s="172"/>
      <c r="P151" s="172"/>
      <c r="Q151" s="172"/>
      <c r="R151" s="172"/>
      <c r="S151" s="180">
        <v>43052</v>
      </c>
      <c r="T151" s="172"/>
      <c r="U151" s="172"/>
      <c r="V151" s="173">
        <v>0</v>
      </c>
      <c r="W151" s="171"/>
      <c r="X151" s="173" t="s">
        <v>149</v>
      </c>
      <c r="Y151" s="175"/>
      <c r="Z151" s="171">
        <v>0</v>
      </c>
      <c r="AA151" s="173" t="s">
        <v>39</v>
      </c>
      <c r="AB151" s="176"/>
    </row>
    <row r="152" spans="1:28" ht="15.75" customHeight="1" x14ac:dyDescent="0.2">
      <c r="A152" s="170"/>
      <c r="B152" s="178"/>
      <c r="C152" s="178" t="s">
        <v>728</v>
      </c>
      <c r="D152" s="172"/>
      <c r="E152" s="172"/>
      <c r="F152" s="172"/>
      <c r="G152" s="172"/>
      <c r="H152" s="173" t="s">
        <v>737</v>
      </c>
      <c r="I152" s="180">
        <v>43085</v>
      </c>
      <c r="J152" s="139" t="s">
        <v>30</v>
      </c>
      <c r="K152" s="172"/>
      <c r="L152" s="172"/>
      <c r="M152" s="173" t="s">
        <v>185</v>
      </c>
      <c r="N152" s="173" t="s">
        <v>611</v>
      </c>
      <c r="O152" s="172"/>
      <c r="P152" s="172"/>
      <c r="Q152" s="172"/>
      <c r="R152" s="172"/>
      <c r="S152" s="180">
        <v>43080</v>
      </c>
      <c r="T152" s="172"/>
      <c r="U152" s="172"/>
      <c r="V152" s="173">
        <v>0</v>
      </c>
      <c r="W152" s="171"/>
      <c r="X152" s="173" t="s">
        <v>149</v>
      </c>
      <c r="Y152" s="175"/>
      <c r="Z152" s="171">
        <v>0</v>
      </c>
      <c r="AA152" s="173" t="s">
        <v>39</v>
      </c>
      <c r="AB152" s="176"/>
    </row>
    <row r="153" spans="1:28" ht="15.75" customHeight="1" x14ac:dyDescent="0.2">
      <c r="A153" s="170"/>
      <c r="B153" s="178"/>
      <c r="C153" s="178" t="s">
        <v>729</v>
      </c>
      <c r="D153" s="172"/>
      <c r="E153" s="172"/>
      <c r="F153" s="172"/>
      <c r="G153" s="172"/>
      <c r="H153" s="173" t="s">
        <v>738</v>
      </c>
      <c r="I153" s="180">
        <v>43159</v>
      </c>
      <c r="J153" s="139" t="s">
        <v>30</v>
      </c>
      <c r="K153" s="172"/>
      <c r="L153" s="172"/>
      <c r="M153" s="173" t="s">
        <v>32</v>
      </c>
      <c r="N153" s="173" t="s">
        <v>740</v>
      </c>
      <c r="O153" s="172"/>
      <c r="P153" s="172"/>
      <c r="Q153" s="172"/>
      <c r="R153" s="172"/>
      <c r="S153" s="180">
        <v>43130</v>
      </c>
      <c r="T153" s="172"/>
      <c r="U153" s="172"/>
      <c r="V153" s="173">
        <v>0</v>
      </c>
      <c r="W153" s="171"/>
      <c r="X153" s="173" t="s">
        <v>149</v>
      </c>
      <c r="Y153" s="175"/>
      <c r="Z153" s="171">
        <v>0</v>
      </c>
      <c r="AA153" s="173" t="s">
        <v>39</v>
      </c>
      <c r="AB153" s="176"/>
    </row>
    <row r="154" spans="1:28" ht="15.75" customHeight="1" x14ac:dyDescent="0.2">
      <c r="A154" s="170"/>
      <c r="B154" s="178"/>
      <c r="C154" s="178" t="s">
        <v>730</v>
      </c>
      <c r="D154" s="172"/>
      <c r="E154" s="172"/>
      <c r="F154" s="172"/>
      <c r="G154" s="172"/>
      <c r="H154" s="173" t="s">
        <v>739</v>
      </c>
      <c r="I154" s="180">
        <v>43178</v>
      </c>
      <c r="J154" s="139" t="s">
        <v>30</v>
      </c>
      <c r="K154" s="172"/>
      <c r="L154" s="172"/>
      <c r="M154" s="173" t="s">
        <v>32</v>
      </c>
      <c r="N154" s="173" t="s">
        <v>623</v>
      </c>
      <c r="O154" s="172"/>
      <c r="P154" s="172"/>
      <c r="Q154" s="172"/>
      <c r="R154" s="172"/>
      <c r="S154" s="180">
        <v>43173</v>
      </c>
      <c r="T154" s="172"/>
      <c r="U154" s="172"/>
      <c r="V154" s="173">
        <v>0</v>
      </c>
      <c r="W154" s="171"/>
      <c r="X154" s="173" t="s">
        <v>149</v>
      </c>
      <c r="Y154" s="175"/>
      <c r="Z154" s="171">
        <v>0</v>
      </c>
      <c r="AA154" s="173" t="s">
        <v>39</v>
      </c>
      <c r="AB154" s="176"/>
    </row>
    <row r="155" spans="1:28" ht="15.75" customHeight="1" x14ac:dyDescent="0.2">
      <c r="A155" s="170"/>
      <c r="B155" s="178"/>
      <c r="C155" s="178" t="s">
        <v>743</v>
      </c>
      <c r="D155" s="172"/>
      <c r="E155" s="172"/>
      <c r="F155" s="184"/>
      <c r="G155" s="172"/>
      <c r="H155" s="173" t="s">
        <v>776</v>
      </c>
      <c r="I155" s="180">
        <v>42847</v>
      </c>
      <c r="J155" s="139" t="s">
        <v>30</v>
      </c>
      <c r="K155" s="172"/>
      <c r="L155" s="172"/>
      <c r="M155" s="173" t="s">
        <v>34</v>
      </c>
      <c r="N155" s="173"/>
      <c r="O155" s="172"/>
      <c r="P155" s="172"/>
      <c r="Q155" s="172"/>
      <c r="R155" s="172"/>
      <c r="S155" s="174" t="s">
        <v>809</v>
      </c>
      <c r="T155" s="172"/>
      <c r="U155" s="172"/>
      <c r="V155" s="173">
        <v>0</v>
      </c>
      <c r="W155" s="171"/>
      <c r="X155" s="173" t="s">
        <v>149</v>
      </c>
      <c r="Y155" s="175"/>
      <c r="Z155" s="171">
        <v>0</v>
      </c>
      <c r="AA155" s="173" t="s">
        <v>39</v>
      </c>
      <c r="AB155" s="176"/>
    </row>
    <row r="156" spans="1:28" ht="15.75" customHeight="1" x14ac:dyDescent="0.2">
      <c r="A156" s="170"/>
      <c r="B156" s="178"/>
      <c r="C156" s="178" t="s">
        <v>744</v>
      </c>
      <c r="D156" s="172"/>
      <c r="E156" s="172"/>
      <c r="F156" s="184"/>
      <c r="G156" s="172"/>
      <c r="H156" s="173" t="s">
        <v>777</v>
      </c>
      <c r="I156" s="180">
        <v>42880</v>
      </c>
      <c r="J156" s="139" t="s">
        <v>30</v>
      </c>
      <c r="K156" s="172"/>
      <c r="L156" s="172"/>
      <c r="M156" s="173" t="s">
        <v>34</v>
      </c>
      <c r="N156" s="173"/>
      <c r="O156" s="172"/>
      <c r="P156" s="172"/>
      <c r="Q156" s="172"/>
      <c r="R156" s="172"/>
      <c r="S156" s="174" t="s">
        <v>545</v>
      </c>
      <c r="T156" s="172"/>
      <c r="U156" s="172"/>
      <c r="V156" s="173">
        <v>0</v>
      </c>
      <c r="W156" s="171"/>
      <c r="X156" s="173" t="s">
        <v>149</v>
      </c>
      <c r="Y156" s="175"/>
      <c r="Z156" s="171">
        <v>0</v>
      </c>
      <c r="AA156" s="173" t="s">
        <v>39</v>
      </c>
      <c r="AB156" s="176"/>
    </row>
    <row r="157" spans="1:28" ht="15.75" customHeight="1" x14ac:dyDescent="0.2">
      <c r="A157" s="170"/>
      <c r="B157" s="178"/>
      <c r="C157" s="178" t="s">
        <v>745</v>
      </c>
      <c r="D157" s="172"/>
      <c r="E157" s="172"/>
      <c r="F157" s="184"/>
      <c r="G157" s="172"/>
      <c r="H157" s="173" t="s">
        <v>778</v>
      </c>
      <c r="I157" s="180">
        <v>42882</v>
      </c>
      <c r="J157" s="139" t="s">
        <v>30</v>
      </c>
      <c r="K157" s="172"/>
      <c r="L157" s="172"/>
      <c r="M157" s="173" t="s">
        <v>34</v>
      </c>
      <c r="N157" s="173"/>
      <c r="O157" s="172"/>
      <c r="P157" s="172"/>
      <c r="Q157" s="172"/>
      <c r="R157" s="172"/>
      <c r="S157" s="174" t="s">
        <v>545</v>
      </c>
      <c r="T157" s="172"/>
      <c r="U157" s="172"/>
      <c r="V157" s="173">
        <v>0</v>
      </c>
      <c r="W157" s="171"/>
      <c r="X157" s="173" t="s">
        <v>149</v>
      </c>
      <c r="Y157" s="175"/>
      <c r="Z157" s="171">
        <v>0</v>
      </c>
      <c r="AA157" s="173" t="s">
        <v>39</v>
      </c>
      <c r="AB157" s="176"/>
    </row>
    <row r="158" spans="1:28" ht="15.75" customHeight="1" x14ac:dyDescent="0.2">
      <c r="A158" s="170"/>
      <c r="B158" s="178"/>
      <c r="C158" s="178" t="s">
        <v>746</v>
      </c>
      <c r="D158" s="172"/>
      <c r="E158" s="172"/>
      <c r="F158" s="184"/>
      <c r="G158" s="172"/>
      <c r="H158" s="173" t="s">
        <v>779</v>
      </c>
      <c r="I158" s="180">
        <v>42899</v>
      </c>
      <c r="J158" s="139" t="s">
        <v>30</v>
      </c>
      <c r="K158" s="172"/>
      <c r="L158" s="172"/>
      <c r="M158" s="173" t="s">
        <v>34</v>
      </c>
      <c r="N158" s="173"/>
      <c r="O158" s="172"/>
      <c r="P158" s="172"/>
      <c r="Q158" s="172"/>
      <c r="R158" s="172"/>
      <c r="S158" s="174" t="s">
        <v>810</v>
      </c>
      <c r="T158" s="172"/>
      <c r="U158" s="172"/>
      <c r="V158" s="173">
        <v>0</v>
      </c>
      <c r="W158" s="171"/>
      <c r="X158" s="173" t="s">
        <v>149</v>
      </c>
      <c r="Y158" s="175"/>
      <c r="Z158" s="171">
        <v>0</v>
      </c>
      <c r="AA158" s="173" t="s">
        <v>39</v>
      </c>
      <c r="AB158" s="176"/>
    </row>
    <row r="159" spans="1:28" ht="15.75" customHeight="1" x14ac:dyDescent="0.2">
      <c r="A159" s="170"/>
      <c r="B159" s="178"/>
      <c r="C159" s="178" t="s">
        <v>747</v>
      </c>
      <c r="D159" s="172"/>
      <c r="E159" s="172"/>
      <c r="F159" s="184"/>
      <c r="G159" s="172"/>
      <c r="H159" s="173" t="s">
        <v>780</v>
      </c>
      <c r="I159" s="180">
        <v>42899</v>
      </c>
      <c r="J159" s="139" t="s">
        <v>30</v>
      </c>
      <c r="K159" s="172"/>
      <c r="L159" s="172"/>
      <c r="M159" s="173" t="s">
        <v>34</v>
      </c>
      <c r="N159" s="173"/>
      <c r="O159" s="172"/>
      <c r="P159" s="172"/>
      <c r="Q159" s="172"/>
      <c r="R159" s="172"/>
      <c r="S159" s="174" t="s">
        <v>532</v>
      </c>
      <c r="T159" s="172"/>
      <c r="U159" s="172"/>
      <c r="V159" s="173">
        <v>0</v>
      </c>
      <c r="W159" s="171"/>
      <c r="X159" s="173" t="s">
        <v>149</v>
      </c>
      <c r="Y159" s="175"/>
      <c r="Z159" s="171">
        <v>0</v>
      </c>
      <c r="AA159" s="173" t="s">
        <v>39</v>
      </c>
      <c r="AB159" s="176"/>
    </row>
    <row r="160" spans="1:28" ht="15.75" customHeight="1" x14ac:dyDescent="0.2">
      <c r="A160" s="170"/>
      <c r="B160" s="178"/>
      <c r="C160" s="178" t="s">
        <v>748</v>
      </c>
      <c r="D160" s="172"/>
      <c r="E160" s="172"/>
      <c r="F160" s="184"/>
      <c r="G160" s="172"/>
      <c r="H160" s="173" t="s">
        <v>781</v>
      </c>
      <c r="I160" s="180">
        <v>42933</v>
      </c>
      <c r="J160" s="139" t="s">
        <v>30</v>
      </c>
      <c r="K160" s="172"/>
      <c r="L160" s="172"/>
      <c r="M160" s="173" t="s">
        <v>34</v>
      </c>
      <c r="N160" s="173"/>
      <c r="O160" s="172"/>
      <c r="P160" s="172"/>
      <c r="Q160" s="172"/>
      <c r="R160" s="172"/>
      <c r="S160" s="174" t="s">
        <v>811</v>
      </c>
      <c r="T160" s="172"/>
      <c r="U160" s="172"/>
      <c r="V160" s="173">
        <v>0</v>
      </c>
      <c r="W160" s="171"/>
      <c r="X160" s="173" t="s">
        <v>149</v>
      </c>
      <c r="Y160" s="175"/>
      <c r="Z160" s="171">
        <v>0</v>
      </c>
      <c r="AA160" s="173" t="s">
        <v>39</v>
      </c>
      <c r="AB160" s="176"/>
    </row>
    <row r="161" spans="1:28" ht="15.75" customHeight="1" x14ac:dyDescent="0.2">
      <c r="A161" s="170"/>
      <c r="B161" s="178"/>
      <c r="C161" s="178" t="s">
        <v>749</v>
      </c>
      <c r="D161" s="172"/>
      <c r="E161" s="172"/>
      <c r="F161" s="184"/>
      <c r="G161" s="172"/>
      <c r="H161" s="173" t="s">
        <v>782</v>
      </c>
      <c r="I161" s="180">
        <v>42921</v>
      </c>
      <c r="J161" s="139" t="s">
        <v>30</v>
      </c>
      <c r="K161" s="172"/>
      <c r="L161" s="172"/>
      <c r="M161" s="173" t="s">
        <v>34</v>
      </c>
      <c r="N161" s="173"/>
      <c r="O161" s="172"/>
      <c r="P161" s="172"/>
      <c r="Q161" s="172"/>
      <c r="R161" s="172"/>
      <c r="S161" s="174" t="s">
        <v>812</v>
      </c>
      <c r="T161" s="172"/>
      <c r="U161" s="172"/>
      <c r="V161" s="173">
        <v>0</v>
      </c>
      <c r="W161" s="171"/>
      <c r="X161" s="173" t="s">
        <v>149</v>
      </c>
      <c r="Y161" s="175"/>
      <c r="Z161" s="171">
        <v>0</v>
      </c>
      <c r="AA161" s="173" t="s">
        <v>39</v>
      </c>
      <c r="AB161" s="176"/>
    </row>
    <row r="162" spans="1:28" ht="15.75" customHeight="1" x14ac:dyDescent="0.2">
      <c r="A162" s="170"/>
      <c r="B162" s="178"/>
      <c r="C162" s="178" t="s">
        <v>750</v>
      </c>
      <c r="D162" s="172"/>
      <c r="E162" s="172"/>
      <c r="F162" s="184"/>
      <c r="G162" s="172"/>
      <c r="H162" s="173" t="s">
        <v>783</v>
      </c>
      <c r="I162" s="180">
        <v>42921</v>
      </c>
      <c r="J162" s="139" t="s">
        <v>30</v>
      </c>
      <c r="K162" s="172"/>
      <c r="L162" s="172"/>
      <c r="M162" s="173" t="s">
        <v>34</v>
      </c>
      <c r="N162" s="173"/>
      <c r="O162" s="172"/>
      <c r="P162" s="172"/>
      <c r="Q162" s="172"/>
      <c r="R162" s="172"/>
      <c r="S162" s="174" t="s">
        <v>813</v>
      </c>
      <c r="T162" s="172"/>
      <c r="U162" s="172"/>
      <c r="V162" s="173">
        <v>0</v>
      </c>
      <c r="W162" s="171"/>
      <c r="X162" s="173" t="s">
        <v>149</v>
      </c>
      <c r="Y162" s="175"/>
      <c r="Z162" s="171">
        <v>0</v>
      </c>
      <c r="AA162" s="173" t="s">
        <v>39</v>
      </c>
      <c r="AB162" s="176"/>
    </row>
    <row r="163" spans="1:28" ht="15.75" customHeight="1" x14ac:dyDescent="0.2">
      <c r="A163" s="170"/>
      <c r="B163" s="178"/>
      <c r="C163" s="178" t="s">
        <v>751</v>
      </c>
      <c r="D163" s="172"/>
      <c r="E163" s="172"/>
      <c r="F163" s="184"/>
      <c r="G163" s="172"/>
      <c r="H163" s="173" t="s">
        <v>784</v>
      </c>
      <c r="I163" s="180">
        <v>42910</v>
      </c>
      <c r="J163" s="139" t="s">
        <v>30</v>
      </c>
      <c r="K163" s="172"/>
      <c r="L163" s="172"/>
      <c r="M163" s="173" t="s">
        <v>34</v>
      </c>
      <c r="N163" s="173"/>
      <c r="O163" s="172"/>
      <c r="P163" s="172"/>
      <c r="Q163" s="172"/>
      <c r="R163" s="172"/>
      <c r="S163" s="174" t="s">
        <v>813</v>
      </c>
      <c r="T163" s="172"/>
      <c r="U163" s="172"/>
      <c r="V163" s="173">
        <v>0</v>
      </c>
      <c r="W163" s="171"/>
      <c r="X163" s="173" t="s">
        <v>149</v>
      </c>
      <c r="Y163" s="175"/>
      <c r="Z163" s="171">
        <v>0</v>
      </c>
      <c r="AA163" s="173" t="s">
        <v>39</v>
      </c>
      <c r="AB163" s="176"/>
    </row>
    <row r="164" spans="1:28" ht="15.75" customHeight="1" x14ac:dyDescent="0.2">
      <c r="A164" s="170"/>
      <c r="B164" s="178"/>
      <c r="C164" s="178" t="s">
        <v>752</v>
      </c>
      <c r="D164" s="172"/>
      <c r="E164" s="172"/>
      <c r="F164" s="184"/>
      <c r="G164" s="172"/>
      <c r="H164" s="173" t="s">
        <v>785</v>
      </c>
      <c r="I164" s="180">
        <v>42963</v>
      </c>
      <c r="J164" s="139" t="s">
        <v>30</v>
      </c>
      <c r="K164" s="172"/>
      <c r="L164" s="172"/>
      <c r="M164" s="173" t="s">
        <v>34</v>
      </c>
      <c r="N164" s="173"/>
      <c r="O164" s="172"/>
      <c r="P164" s="172"/>
      <c r="Q164" s="172"/>
      <c r="R164" s="172"/>
      <c r="S164" s="174" t="s">
        <v>540</v>
      </c>
      <c r="T164" s="172"/>
      <c r="U164" s="172"/>
      <c r="V164" s="173">
        <v>0</v>
      </c>
      <c r="W164" s="171"/>
      <c r="X164" s="173" t="s">
        <v>149</v>
      </c>
      <c r="Y164" s="175"/>
      <c r="Z164" s="171">
        <v>0</v>
      </c>
      <c r="AA164" s="173" t="s">
        <v>39</v>
      </c>
      <c r="AB164" s="176"/>
    </row>
    <row r="165" spans="1:28" ht="15.75" customHeight="1" x14ac:dyDescent="0.2">
      <c r="A165" s="170"/>
      <c r="B165" s="178"/>
      <c r="C165" s="178" t="s">
        <v>753</v>
      </c>
      <c r="D165" s="172"/>
      <c r="E165" s="172"/>
      <c r="F165" s="183"/>
      <c r="G165" s="172"/>
      <c r="H165" s="173" t="s">
        <v>786</v>
      </c>
      <c r="I165" s="180">
        <v>42917</v>
      </c>
      <c r="J165" s="139" t="s">
        <v>30</v>
      </c>
      <c r="K165" s="172"/>
      <c r="L165" s="172"/>
      <c r="M165" s="173" t="s">
        <v>34</v>
      </c>
      <c r="N165" s="173"/>
      <c r="O165" s="172"/>
      <c r="P165" s="172"/>
      <c r="Q165" s="172"/>
      <c r="R165" s="172"/>
      <c r="S165" s="174" t="s">
        <v>814</v>
      </c>
      <c r="T165" s="172"/>
      <c r="U165" s="172"/>
      <c r="V165" s="173">
        <v>0</v>
      </c>
      <c r="W165" s="171"/>
      <c r="X165" s="173" t="s">
        <v>149</v>
      </c>
      <c r="Y165" s="175"/>
      <c r="Z165" s="171">
        <v>0</v>
      </c>
      <c r="AA165" s="173" t="s">
        <v>39</v>
      </c>
      <c r="AB165" s="176"/>
    </row>
    <row r="166" spans="1:28" ht="15.75" customHeight="1" x14ac:dyDescent="0.2">
      <c r="A166" s="170"/>
      <c r="B166" s="178"/>
      <c r="C166" s="178" t="s">
        <v>754</v>
      </c>
      <c r="D166" s="172"/>
      <c r="E166" s="172"/>
      <c r="F166" s="184"/>
      <c r="G166" s="172"/>
      <c r="H166" s="173" t="s">
        <v>787</v>
      </c>
      <c r="I166" s="180">
        <v>42940</v>
      </c>
      <c r="J166" s="139" t="s">
        <v>30</v>
      </c>
      <c r="K166" s="172"/>
      <c r="L166" s="172"/>
      <c r="M166" s="173" t="s">
        <v>34</v>
      </c>
      <c r="N166" s="173"/>
      <c r="O166" s="172"/>
      <c r="P166" s="172"/>
      <c r="Q166" s="172"/>
      <c r="R166" s="172"/>
      <c r="S166" s="174" t="s">
        <v>516</v>
      </c>
      <c r="T166" s="172"/>
      <c r="U166" s="172"/>
      <c r="V166" s="173">
        <v>0</v>
      </c>
      <c r="W166" s="171"/>
      <c r="X166" s="173" t="s">
        <v>149</v>
      </c>
      <c r="Y166" s="175"/>
      <c r="Z166" s="171">
        <v>0</v>
      </c>
      <c r="AA166" s="173" t="s">
        <v>39</v>
      </c>
      <c r="AB166" s="176"/>
    </row>
    <row r="167" spans="1:28" ht="15.75" customHeight="1" x14ac:dyDescent="0.2">
      <c r="A167" s="170"/>
      <c r="B167" s="178"/>
      <c r="C167" s="178" t="s">
        <v>755</v>
      </c>
      <c r="D167" s="172"/>
      <c r="E167" s="172"/>
      <c r="F167" s="184"/>
      <c r="G167" s="172"/>
      <c r="H167" s="173" t="s">
        <v>788</v>
      </c>
      <c r="I167" s="180">
        <v>42931</v>
      </c>
      <c r="J167" s="139" t="s">
        <v>30</v>
      </c>
      <c r="K167" s="172"/>
      <c r="L167" s="172"/>
      <c r="M167" s="173" t="s">
        <v>34</v>
      </c>
      <c r="N167" s="173"/>
      <c r="O167" s="172"/>
      <c r="P167" s="172"/>
      <c r="Q167" s="172"/>
      <c r="R167" s="172"/>
      <c r="S167" s="174" t="s">
        <v>815</v>
      </c>
      <c r="T167" s="172"/>
      <c r="U167" s="172"/>
      <c r="V167" s="173">
        <v>0</v>
      </c>
      <c r="W167" s="171"/>
      <c r="X167" s="173" t="s">
        <v>149</v>
      </c>
      <c r="Y167" s="175"/>
      <c r="Z167" s="171">
        <v>0</v>
      </c>
      <c r="AA167" s="173" t="s">
        <v>39</v>
      </c>
      <c r="AB167" s="176"/>
    </row>
    <row r="168" spans="1:28" ht="15.75" customHeight="1" x14ac:dyDescent="0.2">
      <c r="A168" s="170"/>
      <c r="B168" s="178"/>
      <c r="C168" s="178" t="s">
        <v>756</v>
      </c>
      <c r="D168" s="172"/>
      <c r="E168" s="172"/>
      <c r="F168" s="184"/>
      <c r="G168" s="172"/>
      <c r="H168" s="173" t="s">
        <v>789</v>
      </c>
      <c r="I168" s="180">
        <v>42984</v>
      </c>
      <c r="J168" s="139" t="s">
        <v>30</v>
      </c>
      <c r="K168" s="172"/>
      <c r="L168" s="172"/>
      <c r="M168" s="173" t="s">
        <v>34</v>
      </c>
      <c r="N168" s="173"/>
      <c r="O168" s="172"/>
      <c r="P168" s="172"/>
      <c r="Q168" s="172"/>
      <c r="R168" s="172"/>
      <c r="S168" s="174" t="s">
        <v>557</v>
      </c>
      <c r="T168" s="172"/>
      <c r="U168" s="172"/>
      <c r="V168" s="173">
        <v>0</v>
      </c>
      <c r="W168" s="171"/>
      <c r="X168" s="173" t="s">
        <v>149</v>
      </c>
      <c r="Y168" s="175"/>
      <c r="Z168" s="171">
        <v>0</v>
      </c>
      <c r="AA168" s="173" t="s">
        <v>39</v>
      </c>
      <c r="AB168" s="176"/>
    </row>
    <row r="169" spans="1:28" ht="15.75" customHeight="1" x14ac:dyDescent="0.2">
      <c r="A169" s="170"/>
      <c r="B169" s="178"/>
      <c r="C169" s="178" t="s">
        <v>757</v>
      </c>
      <c r="D169" s="172"/>
      <c r="E169" s="172"/>
      <c r="F169" s="184"/>
      <c r="G169" s="172"/>
      <c r="H169" s="173" t="s">
        <v>790</v>
      </c>
      <c r="I169" s="180">
        <v>42986</v>
      </c>
      <c r="J169" s="139" t="s">
        <v>30</v>
      </c>
      <c r="K169" s="172"/>
      <c r="L169" s="172"/>
      <c r="M169" s="173" t="s">
        <v>34</v>
      </c>
      <c r="N169" s="173"/>
      <c r="O169" s="172"/>
      <c r="P169" s="172"/>
      <c r="Q169" s="172"/>
      <c r="R169" s="172"/>
      <c r="S169" s="174" t="s">
        <v>816</v>
      </c>
      <c r="T169" s="172"/>
      <c r="U169" s="172"/>
      <c r="V169" s="173">
        <v>0</v>
      </c>
      <c r="W169" s="171"/>
      <c r="X169" s="173" t="s">
        <v>149</v>
      </c>
      <c r="Y169" s="175"/>
      <c r="Z169" s="171">
        <v>0</v>
      </c>
      <c r="AA169" s="173" t="s">
        <v>39</v>
      </c>
      <c r="AB169" s="176"/>
    </row>
    <row r="170" spans="1:28" ht="15.75" customHeight="1" x14ac:dyDescent="0.2">
      <c r="A170" s="170"/>
      <c r="B170" s="178"/>
      <c r="C170" s="178" t="s">
        <v>758</v>
      </c>
      <c r="D170" s="172"/>
      <c r="E170" s="172"/>
      <c r="F170" s="184"/>
      <c r="G170" s="172"/>
      <c r="H170" s="173" t="s">
        <v>791</v>
      </c>
      <c r="I170" s="180">
        <v>42989</v>
      </c>
      <c r="J170" s="139" t="s">
        <v>30</v>
      </c>
      <c r="K170" s="172"/>
      <c r="L170" s="172"/>
      <c r="M170" s="173" t="s">
        <v>34</v>
      </c>
      <c r="N170" s="173"/>
      <c r="O170" s="172"/>
      <c r="P170" s="172"/>
      <c r="Q170" s="172"/>
      <c r="R170" s="172"/>
      <c r="S170" s="174" t="s">
        <v>515</v>
      </c>
      <c r="T170" s="172"/>
      <c r="U170" s="172"/>
      <c r="V170" s="173">
        <v>0</v>
      </c>
      <c r="W170" s="171"/>
      <c r="X170" s="173" t="s">
        <v>149</v>
      </c>
      <c r="Y170" s="175"/>
      <c r="Z170" s="171">
        <v>0</v>
      </c>
      <c r="AA170" s="173" t="s">
        <v>39</v>
      </c>
      <c r="AB170" s="176"/>
    </row>
    <row r="171" spans="1:28" ht="15.75" customHeight="1" x14ac:dyDescent="0.2">
      <c r="A171" s="170"/>
      <c r="B171" s="178"/>
      <c r="C171" s="178" t="s">
        <v>759</v>
      </c>
      <c r="D171" s="172"/>
      <c r="E171" s="172"/>
      <c r="F171" s="184"/>
      <c r="G171" s="172"/>
      <c r="H171" s="173" t="s">
        <v>792</v>
      </c>
      <c r="I171" s="180">
        <v>43396</v>
      </c>
      <c r="J171" s="139" t="s">
        <v>30</v>
      </c>
      <c r="K171" s="172"/>
      <c r="L171" s="172"/>
      <c r="M171" s="173" t="s">
        <v>34</v>
      </c>
      <c r="N171" s="173"/>
      <c r="O171" s="172"/>
      <c r="P171" s="172"/>
      <c r="Q171" s="172"/>
      <c r="R171" s="172"/>
      <c r="S171" s="174" t="s">
        <v>817</v>
      </c>
      <c r="T171" s="172"/>
      <c r="U171" s="172"/>
      <c r="V171" s="173">
        <v>0</v>
      </c>
      <c r="W171" s="171"/>
      <c r="X171" s="173" t="s">
        <v>149</v>
      </c>
      <c r="Y171" s="175"/>
      <c r="Z171" s="171">
        <v>0</v>
      </c>
      <c r="AA171" s="173" t="s">
        <v>39</v>
      </c>
      <c r="AB171" s="176"/>
    </row>
    <row r="172" spans="1:28" ht="15.75" customHeight="1" x14ac:dyDescent="0.2">
      <c r="A172" s="170"/>
      <c r="B172" s="178"/>
      <c r="C172" s="178" t="s">
        <v>760</v>
      </c>
      <c r="D172" s="172"/>
      <c r="E172" s="172"/>
      <c r="F172" s="184"/>
      <c r="G172" s="172"/>
      <c r="H172" s="173" t="s">
        <v>793</v>
      </c>
      <c r="I172" s="180">
        <v>43014</v>
      </c>
      <c r="J172" s="139" t="s">
        <v>30</v>
      </c>
      <c r="K172" s="172"/>
      <c r="L172" s="172"/>
      <c r="M172" s="173" t="s">
        <v>34</v>
      </c>
      <c r="N172" s="173"/>
      <c r="O172" s="172"/>
      <c r="P172" s="172"/>
      <c r="Q172" s="172"/>
      <c r="R172" s="172"/>
      <c r="S172" s="174" t="s">
        <v>818</v>
      </c>
      <c r="T172" s="172"/>
      <c r="U172" s="172"/>
      <c r="V172" s="173">
        <v>0</v>
      </c>
      <c r="W172" s="171"/>
      <c r="X172" s="173" t="s">
        <v>149</v>
      </c>
      <c r="Y172" s="175"/>
      <c r="Z172" s="171">
        <v>0</v>
      </c>
      <c r="AA172" s="173" t="s">
        <v>39</v>
      </c>
      <c r="AB172" s="176"/>
    </row>
    <row r="173" spans="1:28" ht="15.75" customHeight="1" x14ac:dyDescent="0.2">
      <c r="A173" s="170"/>
      <c r="B173" s="178"/>
      <c r="C173" s="178" t="s">
        <v>761</v>
      </c>
      <c r="D173" s="172"/>
      <c r="E173" s="172"/>
      <c r="F173" s="184"/>
      <c r="G173" s="172"/>
      <c r="H173" s="173" t="s">
        <v>794</v>
      </c>
      <c r="I173" s="180">
        <v>43048</v>
      </c>
      <c r="J173" s="139" t="s">
        <v>30</v>
      </c>
      <c r="K173" s="172"/>
      <c r="L173" s="172"/>
      <c r="M173" s="173" t="s">
        <v>34</v>
      </c>
      <c r="N173" s="173"/>
      <c r="O173" s="172"/>
      <c r="P173" s="172"/>
      <c r="Q173" s="172"/>
      <c r="R173" s="172"/>
      <c r="S173" s="174" t="s">
        <v>819</v>
      </c>
      <c r="T173" s="172"/>
      <c r="U173" s="172"/>
      <c r="V173" s="173">
        <v>0</v>
      </c>
      <c r="W173" s="171"/>
      <c r="X173" s="173" t="s">
        <v>149</v>
      </c>
      <c r="Y173" s="175"/>
      <c r="Z173" s="171">
        <v>0</v>
      </c>
      <c r="AA173" s="173" t="s">
        <v>39</v>
      </c>
      <c r="AB173" s="176"/>
    </row>
    <row r="174" spans="1:28" ht="15.75" customHeight="1" x14ac:dyDescent="0.2">
      <c r="A174" s="170"/>
      <c r="B174" s="178"/>
      <c r="C174" s="178" t="s">
        <v>762</v>
      </c>
      <c r="D174" s="172"/>
      <c r="E174" s="172"/>
      <c r="F174" s="184"/>
      <c r="G174" s="172"/>
      <c r="H174" s="173" t="s">
        <v>795</v>
      </c>
      <c r="I174" s="180">
        <v>43041</v>
      </c>
      <c r="J174" s="139" t="s">
        <v>30</v>
      </c>
      <c r="K174" s="172"/>
      <c r="L174" s="172"/>
      <c r="M174" s="173" t="s">
        <v>34</v>
      </c>
      <c r="N174" s="173"/>
      <c r="O174" s="172"/>
      <c r="P174" s="172"/>
      <c r="Q174" s="172"/>
      <c r="R174" s="172"/>
      <c r="S174" s="174" t="s">
        <v>820</v>
      </c>
      <c r="T174" s="172"/>
      <c r="U174" s="172"/>
      <c r="V174" s="173">
        <v>0</v>
      </c>
      <c r="W174" s="171"/>
      <c r="X174" s="173" t="s">
        <v>149</v>
      </c>
      <c r="Y174" s="175"/>
      <c r="Z174" s="171">
        <v>0</v>
      </c>
      <c r="AA174" s="173" t="s">
        <v>39</v>
      </c>
      <c r="AB174" s="176"/>
    </row>
    <row r="175" spans="1:28" ht="15.75" customHeight="1" x14ac:dyDescent="0.2">
      <c r="A175" s="170"/>
      <c r="B175" s="178"/>
      <c r="C175" s="178" t="s">
        <v>763</v>
      </c>
      <c r="D175" s="172"/>
      <c r="E175" s="172"/>
      <c r="F175" s="184"/>
      <c r="G175" s="172"/>
      <c r="H175" s="173" t="s">
        <v>796</v>
      </c>
      <c r="I175" s="180">
        <v>43052</v>
      </c>
      <c r="J175" s="139" t="s">
        <v>30</v>
      </c>
      <c r="K175" s="172"/>
      <c r="L175" s="172"/>
      <c r="M175" s="173" t="s">
        <v>34</v>
      </c>
      <c r="N175" s="173"/>
      <c r="O175" s="172"/>
      <c r="P175" s="172"/>
      <c r="Q175" s="172"/>
      <c r="R175" s="172"/>
      <c r="S175" s="174" t="s">
        <v>581</v>
      </c>
      <c r="T175" s="172"/>
      <c r="U175" s="172"/>
      <c r="V175" s="173">
        <v>0</v>
      </c>
      <c r="W175" s="171"/>
      <c r="X175" s="173" t="s">
        <v>149</v>
      </c>
      <c r="Y175" s="175"/>
      <c r="Z175" s="171">
        <v>0</v>
      </c>
      <c r="AA175" s="173" t="s">
        <v>39</v>
      </c>
      <c r="AB175" s="176"/>
    </row>
    <row r="176" spans="1:28" ht="15.75" customHeight="1" x14ac:dyDescent="0.2">
      <c r="A176" s="170"/>
      <c r="B176" s="178"/>
      <c r="C176" s="178" t="s">
        <v>764</v>
      </c>
      <c r="D176" s="172"/>
      <c r="E176" s="172"/>
      <c r="F176" s="184"/>
      <c r="G176" s="172"/>
      <c r="H176" s="173" t="s">
        <v>797</v>
      </c>
      <c r="I176" s="180">
        <v>43061</v>
      </c>
      <c r="J176" s="139" t="s">
        <v>30</v>
      </c>
      <c r="K176" s="172"/>
      <c r="L176" s="172"/>
      <c r="M176" s="173" t="s">
        <v>34</v>
      </c>
      <c r="N176" s="173"/>
      <c r="O176" s="172"/>
      <c r="P176" s="172"/>
      <c r="Q176" s="172"/>
      <c r="R176" s="172"/>
      <c r="S176" s="174" t="s">
        <v>821</v>
      </c>
      <c r="T176" s="172"/>
      <c r="U176" s="172"/>
      <c r="V176" s="173">
        <v>0</v>
      </c>
      <c r="W176" s="171"/>
      <c r="X176" s="173" t="s">
        <v>149</v>
      </c>
      <c r="Y176" s="175"/>
      <c r="Z176" s="171">
        <v>0</v>
      </c>
      <c r="AA176" s="173" t="s">
        <v>39</v>
      </c>
      <c r="AB176" s="176"/>
    </row>
    <row r="177" spans="1:28" ht="15.75" customHeight="1" x14ac:dyDescent="0.2">
      <c r="A177" s="170"/>
      <c r="B177" s="178"/>
      <c r="C177" s="178" t="s">
        <v>765</v>
      </c>
      <c r="D177" s="172"/>
      <c r="E177" s="172"/>
      <c r="F177" s="184"/>
      <c r="G177" s="172"/>
      <c r="H177" s="173" t="s">
        <v>798</v>
      </c>
      <c r="I177" s="180">
        <v>43055</v>
      </c>
      <c r="J177" s="139" t="s">
        <v>30</v>
      </c>
      <c r="K177" s="172"/>
      <c r="L177" s="172"/>
      <c r="M177" s="173" t="s">
        <v>34</v>
      </c>
      <c r="N177" s="173"/>
      <c r="O177" s="172"/>
      <c r="P177" s="172"/>
      <c r="Q177" s="172"/>
      <c r="R177" s="172"/>
      <c r="S177" s="174" t="s">
        <v>822</v>
      </c>
      <c r="T177" s="172"/>
      <c r="U177" s="172"/>
      <c r="V177" s="173">
        <v>0</v>
      </c>
      <c r="W177" s="171"/>
      <c r="X177" s="173" t="s">
        <v>149</v>
      </c>
      <c r="Y177" s="175"/>
      <c r="Z177" s="171">
        <v>0</v>
      </c>
      <c r="AA177" s="173" t="s">
        <v>39</v>
      </c>
      <c r="AB177" s="176"/>
    </row>
    <row r="178" spans="1:28" ht="15.75" customHeight="1" x14ac:dyDescent="0.2">
      <c r="A178" s="170"/>
      <c r="B178" s="178"/>
      <c r="C178" s="178" t="s">
        <v>766</v>
      </c>
      <c r="D178" s="172"/>
      <c r="E178" s="172"/>
      <c r="F178" s="184"/>
      <c r="G178" s="172"/>
      <c r="H178" s="173" t="s">
        <v>799</v>
      </c>
      <c r="I178" s="180">
        <v>43095</v>
      </c>
      <c r="J178" s="139" t="s">
        <v>30</v>
      </c>
      <c r="K178" s="172"/>
      <c r="L178" s="172"/>
      <c r="M178" s="173" t="s">
        <v>34</v>
      </c>
      <c r="N178" s="173"/>
      <c r="O178" s="172"/>
      <c r="P178" s="172"/>
      <c r="Q178" s="172"/>
      <c r="R178" s="172"/>
      <c r="S178" s="174" t="s">
        <v>821</v>
      </c>
      <c r="T178" s="172"/>
      <c r="U178" s="172"/>
      <c r="V178" s="173">
        <v>0</v>
      </c>
      <c r="W178" s="171"/>
      <c r="X178" s="173" t="s">
        <v>149</v>
      </c>
      <c r="Y178" s="175"/>
      <c r="Z178" s="171">
        <v>0</v>
      </c>
      <c r="AA178" s="173" t="s">
        <v>39</v>
      </c>
      <c r="AB178" s="176"/>
    </row>
    <row r="179" spans="1:28" ht="15.75" customHeight="1" x14ac:dyDescent="0.2">
      <c r="A179" s="170"/>
      <c r="B179" s="178"/>
      <c r="C179" s="178" t="s">
        <v>767</v>
      </c>
      <c r="D179" s="172"/>
      <c r="E179" s="172"/>
      <c r="F179" s="184"/>
      <c r="G179" s="172"/>
      <c r="H179" s="173" t="s">
        <v>800</v>
      </c>
      <c r="I179" s="180">
        <v>43087</v>
      </c>
      <c r="J179" s="139" t="s">
        <v>30</v>
      </c>
      <c r="K179" s="172"/>
      <c r="L179" s="172"/>
      <c r="M179" s="173" t="s">
        <v>34</v>
      </c>
      <c r="N179" s="173"/>
      <c r="O179" s="172"/>
      <c r="P179" s="172"/>
      <c r="Q179" s="172"/>
      <c r="R179" s="172"/>
      <c r="S179" s="174" t="s">
        <v>571</v>
      </c>
      <c r="T179" s="172"/>
      <c r="U179" s="172"/>
      <c r="V179" s="173">
        <v>0</v>
      </c>
      <c r="W179" s="171"/>
      <c r="X179" s="173" t="s">
        <v>149</v>
      </c>
      <c r="Y179" s="175"/>
      <c r="Z179" s="171">
        <v>0</v>
      </c>
      <c r="AA179" s="173" t="s">
        <v>39</v>
      </c>
      <c r="AB179" s="176"/>
    </row>
    <row r="180" spans="1:28" ht="15.75" customHeight="1" x14ac:dyDescent="0.2">
      <c r="A180" s="170"/>
      <c r="B180" s="178"/>
      <c r="C180" s="178" t="s">
        <v>768</v>
      </c>
      <c r="D180" s="172"/>
      <c r="E180" s="172"/>
      <c r="F180" s="184"/>
      <c r="G180" s="172"/>
      <c r="H180" s="173" t="s">
        <v>801</v>
      </c>
      <c r="I180" s="180">
        <v>43126</v>
      </c>
      <c r="J180" s="139" t="s">
        <v>30</v>
      </c>
      <c r="K180" s="172"/>
      <c r="L180" s="172"/>
      <c r="M180" s="173" t="s">
        <v>34</v>
      </c>
      <c r="N180" s="173"/>
      <c r="O180" s="172"/>
      <c r="P180" s="172"/>
      <c r="Q180" s="172"/>
      <c r="R180" s="172"/>
      <c r="S180" s="174" t="s">
        <v>823</v>
      </c>
      <c r="T180" s="172"/>
      <c r="U180" s="172"/>
      <c r="V180" s="173">
        <v>0</v>
      </c>
      <c r="W180" s="171"/>
      <c r="X180" s="173" t="s">
        <v>149</v>
      </c>
      <c r="Y180" s="175"/>
      <c r="Z180" s="171">
        <v>0</v>
      </c>
      <c r="AA180" s="173" t="s">
        <v>39</v>
      </c>
      <c r="AB180" s="176"/>
    </row>
    <row r="181" spans="1:28" ht="15.75" customHeight="1" x14ac:dyDescent="0.2">
      <c r="A181" s="170"/>
      <c r="B181" s="178"/>
      <c r="C181" s="178" t="s">
        <v>769</v>
      </c>
      <c r="D181" s="172"/>
      <c r="E181" s="172"/>
      <c r="F181" s="184"/>
      <c r="G181" s="172"/>
      <c r="H181" s="173" t="s">
        <v>802</v>
      </c>
      <c r="I181" s="180">
        <v>43116</v>
      </c>
      <c r="J181" s="139" t="s">
        <v>30</v>
      </c>
      <c r="K181" s="172"/>
      <c r="L181" s="172"/>
      <c r="M181" s="173" t="s">
        <v>34</v>
      </c>
      <c r="N181" s="173"/>
      <c r="O181" s="172"/>
      <c r="P181" s="172"/>
      <c r="Q181" s="172"/>
      <c r="R181" s="172"/>
      <c r="S181" s="174" t="s">
        <v>824</v>
      </c>
      <c r="T181" s="172"/>
      <c r="U181" s="172"/>
      <c r="V181" s="173">
        <v>0</v>
      </c>
      <c r="W181" s="171"/>
      <c r="X181" s="173" t="s">
        <v>149</v>
      </c>
      <c r="Y181" s="175"/>
      <c r="Z181" s="171">
        <v>0</v>
      </c>
      <c r="AA181" s="173" t="s">
        <v>39</v>
      </c>
      <c r="AB181" s="176"/>
    </row>
    <row r="182" spans="1:28" ht="15.75" customHeight="1" x14ac:dyDescent="0.2">
      <c r="A182" s="170"/>
      <c r="B182" s="178"/>
      <c r="C182" s="178" t="s">
        <v>770</v>
      </c>
      <c r="D182" s="172"/>
      <c r="E182" s="172"/>
      <c r="F182" s="184"/>
      <c r="G182" s="172"/>
      <c r="H182" s="173" t="s">
        <v>803</v>
      </c>
      <c r="I182" s="180">
        <v>43129</v>
      </c>
      <c r="J182" s="139" t="s">
        <v>30</v>
      </c>
      <c r="K182" s="172"/>
      <c r="L182" s="172"/>
      <c r="M182" s="173" t="s">
        <v>34</v>
      </c>
      <c r="N182" s="173"/>
      <c r="O182" s="172"/>
      <c r="P182" s="172"/>
      <c r="Q182" s="172"/>
      <c r="R182" s="172"/>
      <c r="S182" s="174" t="s">
        <v>825</v>
      </c>
      <c r="T182" s="172"/>
      <c r="U182" s="172"/>
      <c r="V182" s="173">
        <v>0</v>
      </c>
      <c r="W182" s="171"/>
      <c r="X182" s="173" t="s">
        <v>149</v>
      </c>
      <c r="Y182" s="175"/>
      <c r="Z182" s="171">
        <v>0</v>
      </c>
      <c r="AA182" s="173" t="s">
        <v>39</v>
      </c>
      <c r="AB182" s="176"/>
    </row>
    <row r="183" spans="1:28" ht="15.75" customHeight="1" x14ac:dyDescent="0.2">
      <c r="A183" s="170"/>
      <c r="B183" s="178"/>
      <c r="C183" s="178" t="s">
        <v>771</v>
      </c>
      <c r="D183" s="172"/>
      <c r="E183" s="172"/>
      <c r="F183" s="184"/>
      <c r="G183" s="172"/>
      <c r="H183" s="173" t="s">
        <v>804</v>
      </c>
      <c r="I183" s="180">
        <v>43129</v>
      </c>
      <c r="J183" s="139" t="s">
        <v>30</v>
      </c>
      <c r="K183" s="172"/>
      <c r="L183" s="172"/>
      <c r="M183" s="173" t="s">
        <v>34</v>
      </c>
      <c r="N183" s="173"/>
      <c r="O183" s="172"/>
      <c r="P183" s="172"/>
      <c r="Q183" s="172"/>
      <c r="R183" s="172"/>
      <c r="S183" s="174" t="s">
        <v>574</v>
      </c>
      <c r="T183" s="172"/>
      <c r="U183" s="172"/>
      <c r="V183" s="173">
        <v>0</v>
      </c>
      <c r="W183" s="171"/>
      <c r="X183" s="173" t="s">
        <v>149</v>
      </c>
      <c r="Y183" s="175"/>
      <c r="Z183" s="171">
        <v>0</v>
      </c>
      <c r="AA183" s="173" t="s">
        <v>39</v>
      </c>
      <c r="AB183" s="176"/>
    </row>
    <row r="184" spans="1:28" ht="15.75" customHeight="1" x14ac:dyDescent="0.2">
      <c r="A184" s="170"/>
      <c r="B184" s="178"/>
      <c r="C184" s="178" t="s">
        <v>772</v>
      </c>
      <c r="D184" s="172"/>
      <c r="E184" s="172"/>
      <c r="F184" s="184"/>
      <c r="G184" s="172"/>
      <c r="H184" s="173" t="s">
        <v>805</v>
      </c>
      <c r="I184" s="180">
        <v>43161</v>
      </c>
      <c r="J184" s="139" t="s">
        <v>30</v>
      </c>
      <c r="K184" s="172"/>
      <c r="L184" s="172"/>
      <c r="M184" s="173" t="s">
        <v>34</v>
      </c>
      <c r="N184" s="173"/>
      <c r="O184" s="172"/>
      <c r="P184" s="172"/>
      <c r="Q184" s="172"/>
      <c r="R184" s="172"/>
      <c r="S184" s="174" t="s">
        <v>826</v>
      </c>
      <c r="T184" s="172"/>
      <c r="U184" s="172"/>
      <c r="V184" s="173">
        <v>0</v>
      </c>
      <c r="W184" s="171"/>
      <c r="X184" s="173" t="s">
        <v>149</v>
      </c>
      <c r="Y184" s="175"/>
      <c r="Z184" s="171">
        <v>0</v>
      </c>
      <c r="AA184" s="173" t="s">
        <v>39</v>
      </c>
      <c r="AB184" s="176"/>
    </row>
    <row r="185" spans="1:28" ht="15.75" customHeight="1" x14ac:dyDescent="0.2">
      <c r="A185" s="170"/>
      <c r="B185" s="178"/>
      <c r="C185" s="178" t="s">
        <v>773</v>
      </c>
      <c r="D185" s="172"/>
      <c r="E185" s="172"/>
      <c r="F185" s="184"/>
      <c r="G185" s="172"/>
      <c r="H185" s="173" t="s">
        <v>806</v>
      </c>
      <c r="I185" s="180">
        <v>43178</v>
      </c>
      <c r="J185" s="139" t="s">
        <v>30</v>
      </c>
      <c r="K185" s="172"/>
      <c r="L185" s="172"/>
      <c r="M185" s="173" t="s">
        <v>34</v>
      </c>
      <c r="N185" s="173"/>
      <c r="O185" s="172"/>
      <c r="P185" s="172"/>
      <c r="Q185" s="172"/>
      <c r="R185" s="172"/>
      <c r="S185" s="174" t="s">
        <v>827</v>
      </c>
      <c r="T185" s="172"/>
      <c r="U185" s="172"/>
      <c r="V185" s="173">
        <v>0</v>
      </c>
      <c r="W185" s="171"/>
      <c r="X185" s="173" t="s">
        <v>149</v>
      </c>
      <c r="Y185" s="175"/>
      <c r="Z185" s="171">
        <v>0</v>
      </c>
      <c r="AA185" s="173" t="s">
        <v>39</v>
      </c>
      <c r="AB185" s="176"/>
    </row>
    <row r="186" spans="1:28" ht="15.75" customHeight="1" x14ac:dyDescent="0.2">
      <c r="A186" s="170"/>
      <c r="B186" s="178"/>
      <c r="C186" s="178" t="s">
        <v>774</v>
      </c>
      <c r="D186" s="172"/>
      <c r="E186" s="172"/>
      <c r="F186" s="184"/>
      <c r="G186" s="172"/>
      <c r="H186" s="173" t="s">
        <v>807</v>
      </c>
      <c r="I186" s="180">
        <v>43159</v>
      </c>
      <c r="J186" s="139" t="s">
        <v>30</v>
      </c>
      <c r="K186" s="172"/>
      <c r="L186" s="172"/>
      <c r="M186" s="173" t="s">
        <v>34</v>
      </c>
      <c r="N186" s="173"/>
      <c r="O186" s="172"/>
      <c r="P186" s="172"/>
      <c r="Q186" s="172"/>
      <c r="R186" s="172"/>
      <c r="S186" s="174" t="s">
        <v>828</v>
      </c>
      <c r="T186" s="172"/>
      <c r="U186" s="172"/>
      <c r="V186" s="173">
        <v>0</v>
      </c>
      <c r="W186" s="171"/>
      <c r="X186" s="173" t="s">
        <v>149</v>
      </c>
      <c r="Y186" s="175"/>
      <c r="Z186" s="171">
        <v>0</v>
      </c>
      <c r="AA186" s="173" t="s">
        <v>39</v>
      </c>
      <c r="AB186" s="176"/>
    </row>
    <row r="187" spans="1:28" ht="15.75" customHeight="1" x14ac:dyDescent="0.2">
      <c r="A187" s="170"/>
      <c r="B187" s="178"/>
      <c r="C187" s="178" t="s">
        <v>775</v>
      </c>
      <c r="D187" s="172"/>
      <c r="E187" s="172"/>
      <c r="F187" s="184"/>
      <c r="G187" s="172"/>
      <c r="H187" s="173" t="s">
        <v>808</v>
      </c>
      <c r="I187" s="180">
        <v>43185</v>
      </c>
      <c r="J187" s="139" t="s">
        <v>30</v>
      </c>
      <c r="K187" s="172"/>
      <c r="L187" s="172"/>
      <c r="M187" s="173" t="s">
        <v>34</v>
      </c>
      <c r="N187" s="173"/>
      <c r="O187" s="172"/>
      <c r="P187" s="172"/>
      <c r="Q187" s="172"/>
      <c r="R187" s="172"/>
      <c r="S187" s="174" t="s">
        <v>829</v>
      </c>
      <c r="T187" s="172"/>
      <c r="U187" s="172"/>
      <c r="V187" s="173">
        <v>0</v>
      </c>
      <c r="W187" s="171"/>
      <c r="X187" s="173" t="s">
        <v>149</v>
      </c>
      <c r="Y187" s="175"/>
      <c r="Z187" s="171">
        <v>0</v>
      </c>
      <c r="AA187" s="173" t="s">
        <v>39</v>
      </c>
      <c r="AB187" s="176"/>
    </row>
    <row r="188" spans="1:28" ht="15.75" customHeight="1" x14ac:dyDescent="0.2">
      <c r="A188" s="170"/>
      <c r="B188" s="178"/>
      <c r="C188" s="185" t="s">
        <v>830</v>
      </c>
      <c r="D188" s="172"/>
      <c r="E188" s="172"/>
      <c r="F188" s="172"/>
      <c r="G188" s="172"/>
      <c r="H188" s="173" t="s">
        <v>834</v>
      </c>
      <c r="I188" s="180">
        <v>42968</v>
      </c>
      <c r="J188" s="173" t="s">
        <v>155</v>
      </c>
      <c r="K188" s="172"/>
      <c r="L188" s="172"/>
      <c r="M188" s="173" t="s">
        <v>34</v>
      </c>
      <c r="N188" s="173"/>
      <c r="O188" s="172"/>
      <c r="P188" s="172"/>
      <c r="Q188" s="172"/>
      <c r="R188" s="172"/>
      <c r="S188" s="180">
        <v>43006</v>
      </c>
      <c r="T188" s="172"/>
      <c r="U188" s="172"/>
      <c r="V188" s="173">
        <v>400</v>
      </c>
      <c r="W188" s="171"/>
      <c r="X188" s="173" t="s">
        <v>869</v>
      </c>
      <c r="Y188" s="175"/>
      <c r="Z188" s="171">
        <v>0</v>
      </c>
      <c r="AA188" s="173" t="s">
        <v>40</v>
      </c>
      <c r="AB188" s="176" t="s">
        <v>697</v>
      </c>
    </row>
    <row r="189" spans="1:28" ht="15.75" customHeight="1" x14ac:dyDescent="0.2">
      <c r="A189" s="170"/>
      <c r="B189" s="178"/>
      <c r="C189" s="186" t="s">
        <v>831</v>
      </c>
      <c r="D189" s="172"/>
      <c r="E189" s="172"/>
      <c r="F189" s="172"/>
      <c r="G189" s="172"/>
      <c r="H189" s="173" t="s">
        <v>835</v>
      </c>
      <c r="I189" s="180">
        <v>42915</v>
      </c>
      <c r="J189" s="173" t="s">
        <v>155</v>
      </c>
      <c r="K189" s="172"/>
      <c r="L189" s="172"/>
      <c r="M189" s="173" t="s">
        <v>34</v>
      </c>
      <c r="N189" s="173"/>
      <c r="O189" s="172"/>
      <c r="P189" s="172"/>
      <c r="Q189" s="172"/>
      <c r="R189" s="172"/>
      <c r="S189" s="180">
        <v>42945</v>
      </c>
      <c r="T189" s="172"/>
      <c r="U189" s="172"/>
      <c r="V189" s="173">
        <v>200</v>
      </c>
      <c r="W189" s="171"/>
      <c r="X189" s="173" t="s">
        <v>869</v>
      </c>
      <c r="Y189" s="175"/>
      <c r="Z189" s="171">
        <v>0</v>
      </c>
      <c r="AA189" s="173" t="s">
        <v>40</v>
      </c>
      <c r="AB189" s="176" t="s">
        <v>697</v>
      </c>
    </row>
    <row r="190" spans="1:28" ht="15.75" customHeight="1" x14ac:dyDescent="0.2">
      <c r="A190" s="170"/>
      <c r="B190" s="178"/>
      <c r="C190" s="185" t="s">
        <v>832</v>
      </c>
      <c r="D190" s="172"/>
      <c r="E190" s="172"/>
      <c r="F190" s="172"/>
      <c r="G190" s="172"/>
      <c r="H190" s="173" t="s">
        <v>836</v>
      </c>
      <c r="I190" s="180">
        <v>42986</v>
      </c>
      <c r="J190" s="173" t="s">
        <v>155</v>
      </c>
      <c r="K190" s="172"/>
      <c r="L190" s="172"/>
      <c r="M190" s="173" t="s">
        <v>34</v>
      </c>
      <c r="N190" s="173"/>
      <c r="O190" s="172"/>
      <c r="P190" s="172"/>
      <c r="Q190" s="172"/>
      <c r="R190" s="172"/>
      <c r="S190" s="180">
        <v>42970</v>
      </c>
      <c r="T190" s="172"/>
      <c r="U190" s="172"/>
      <c r="V190" s="173">
        <v>200</v>
      </c>
      <c r="W190" s="171"/>
      <c r="X190" s="173" t="s">
        <v>869</v>
      </c>
      <c r="Y190" s="175"/>
      <c r="Z190" s="171">
        <v>0</v>
      </c>
      <c r="AA190" s="173" t="s">
        <v>40</v>
      </c>
      <c r="AB190" s="176" t="s">
        <v>697</v>
      </c>
    </row>
    <row r="191" spans="1:28" ht="15.75" customHeight="1" x14ac:dyDescent="0.2">
      <c r="A191" s="170"/>
      <c r="B191" s="178"/>
      <c r="C191" s="185" t="s">
        <v>833</v>
      </c>
      <c r="D191" s="172"/>
      <c r="E191" s="172"/>
      <c r="F191" s="172"/>
      <c r="G191" s="172"/>
      <c r="H191" s="173" t="s">
        <v>837</v>
      </c>
      <c r="I191" s="180">
        <v>43167</v>
      </c>
      <c r="J191" s="173" t="s">
        <v>155</v>
      </c>
      <c r="K191" s="172"/>
      <c r="L191" s="172"/>
      <c r="M191" s="173" t="s">
        <v>34</v>
      </c>
      <c r="N191" s="173"/>
      <c r="O191" s="172"/>
      <c r="P191" s="172"/>
      <c r="Q191" s="172"/>
      <c r="R191" s="172"/>
      <c r="S191" s="180">
        <v>43152</v>
      </c>
      <c r="T191" s="172"/>
      <c r="U191" s="172"/>
      <c r="V191" s="173">
        <v>200</v>
      </c>
      <c r="W191" s="171"/>
      <c r="X191" s="173" t="s">
        <v>869</v>
      </c>
      <c r="Y191" s="175"/>
      <c r="Z191" s="171">
        <v>0</v>
      </c>
      <c r="AA191" s="173" t="s">
        <v>40</v>
      </c>
      <c r="AB191" s="176" t="s">
        <v>697</v>
      </c>
    </row>
    <row r="192" spans="1:28" ht="15.75" customHeight="1" x14ac:dyDescent="0.2">
      <c r="A192" s="170"/>
      <c r="B192" s="178"/>
      <c r="C192" s="178" t="s">
        <v>838</v>
      </c>
      <c r="D192" s="172"/>
      <c r="E192" s="172"/>
      <c r="F192" s="172"/>
      <c r="G192" s="172"/>
      <c r="H192" s="173" t="s">
        <v>841</v>
      </c>
      <c r="I192" s="180">
        <v>42907</v>
      </c>
      <c r="J192" s="173" t="s">
        <v>155</v>
      </c>
      <c r="K192" s="172"/>
      <c r="L192" s="172"/>
      <c r="M192" s="173" t="s">
        <v>34</v>
      </c>
      <c r="N192" s="173"/>
      <c r="O192" s="172"/>
      <c r="P192" s="172"/>
      <c r="Q192" s="172"/>
      <c r="R192" s="172"/>
      <c r="S192" s="180">
        <v>42894</v>
      </c>
      <c r="T192" s="172"/>
      <c r="U192" s="172"/>
      <c r="V192" s="173">
        <v>2812.5</v>
      </c>
      <c r="W192" s="171"/>
      <c r="X192" s="173" t="s">
        <v>698</v>
      </c>
      <c r="Y192" s="175"/>
      <c r="Z192" s="171">
        <v>0</v>
      </c>
      <c r="AA192" s="173" t="s">
        <v>40</v>
      </c>
      <c r="AB192" s="176" t="s">
        <v>698</v>
      </c>
    </row>
    <row r="193" spans="1:28" ht="15.75" customHeight="1" x14ac:dyDescent="0.2">
      <c r="A193" s="170"/>
      <c r="B193" s="178"/>
      <c r="C193" s="178" t="s">
        <v>839</v>
      </c>
      <c r="D193" s="172"/>
      <c r="E193" s="172"/>
      <c r="F193" s="172"/>
      <c r="G193" s="172"/>
      <c r="H193" s="173" t="s">
        <v>842</v>
      </c>
      <c r="I193" s="180">
        <v>42978</v>
      </c>
      <c r="J193" s="173" t="s">
        <v>155</v>
      </c>
      <c r="K193" s="172"/>
      <c r="L193" s="172"/>
      <c r="M193" s="173" t="s">
        <v>34</v>
      </c>
      <c r="N193" s="173"/>
      <c r="O193" s="172"/>
      <c r="P193" s="172"/>
      <c r="Q193" s="172"/>
      <c r="R193" s="172"/>
      <c r="S193" s="180">
        <v>42997</v>
      </c>
      <c r="T193" s="172"/>
      <c r="U193" s="172"/>
      <c r="V193" s="173">
        <v>1350</v>
      </c>
      <c r="W193" s="171"/>
      <c r="X193" s="173" t="s">
        <v>698</v>
      </c>
      <c r="Y193" s="175"/>
      <c r="Z193" s="171">
        <v>0</v>
      </c>
      <c r="AA193" s="173" t="s">
        <v>39</v>
      </c>
      <c r="AB193" s="176" t="s">
        <v>698</v>
      </c>
    </row>
    <row r="194" spans="1:28" ht="15.75" customHeight="1" x14ac:dyDescent="0.2">
      <c r="A194" s="170"/>
      <c r="B194" s="178"/>
      <c r="C194" s="178" t="s">
        <v>840</v>
      </c>
      <c r="D194" s="172"/>
      <c r="E194" s="172"/>
      <c r="F194" s="172"/>
      <c r="G194" s="172"/>
      <c r="H194" s="173" t="s">
        <v>843</v>
      </c>
      <c r="I194" s="180">
        <v>43075</v>
      </c>
      <c r="J194" s="173" t="s">
        <v>155</v>
      </c>
      <c r="K194" s="172"/>
      <c r="L194" s="172"/>
      <c r="M194" s="173" t="s">
        <v>34</v>
      </c>
      <c r="N194" s="173"/>
      <c r="O194" s="172"/>
      <c r="P194" s="172"/>
      <c r="Q194" s="172"/>
      <c r="R194" s="172"/>
      <c r="S194" s="180">
        <v>43067</v>
      </c>
      <c r="T194" s="172"/>
      <c r="U194" s="172"/>
      <c r="V194" s="173">
        <v>1500</v>
      </c>
      <c r="W194" s="171"/>
      <c r="X194" s="173" t="s">
        <v>698</v>
      </c>
      <c r="Y194" s="175"/>
      <c r="Z194" s="171">
        <v>0</v>
      </c>
      <c r="AA194" s="173" t="s">
        <v>40</v>
      </c>
      <c r="AB194" s="176" t="s">
        <v>698</v>
      </c>
    </row>
    <row r="195" spans="1:28" ht="15.75" customHeight="1" x14ac:dyDescent="0.2">
      <c r="A195" s="170"/>
      <c r="B195" s="178"/>
      <c r="C195" s="178" t="s">
        <v>847</v>
      </c>
      <c r="D195" s="172"/>
      <c r="E195" s="172"/>
      <c r="F195" s="172"/>
      <c r="G195" s="172"/>
      <c r="H195" s="192" t="s">
        <v>848</v>
      </c>
      <c r="I195" s="174" t="s">
        <v>849</v>
      </c>
      <c r="J195" s="173" t="s">
        <v>30</v>
      </c>
      <c r="K195" s="172"/>
      <c r="L195" s="172"/>
      <c r="M195" s="173" t="s">
        <v>32</v>
      </c>
      <c r="N195" s="173" t="s">
        <v>605</v>
      </c>
      <c r="O195" s="172"/>
      <c r="P195" s="172"/>
      <c r="Q195" s="172"/>
      <c r="R195" s="172"/>
      <c r="S195" s="189" t="s">
        <v>853</v>
      </c>
      <c r="T195" s="172"/>
      <c r="U195" s="172"/>
      <c r="V195" s="173">
        <v>0</v>
      </c>
      <c r="W195" s="171">
        <v>360</v>
      </c>
      <c r="X195" s="173" t="s">
        <v>860</v>
      </c>
      <c r="Y195" s="175"/>
      <c r="Z195" s="191">
        <v>360</v>
      </c>
      <c r="AA195" s="173" t="s">
        <v>39</v>
      </c>
      <c r="AB195" s="176" t="s">
        <v>850</v>
      </c>
    </row>
    <row r="196" spans="1:28" ht="15.75" customHeight="1" x14ac:dyDescent="0.2">
      <c r="A196" s="129"/>
      <c r="B196" s="178"/>
      <c r="C196" s="177" t="s">
        <v>870</v>
      </c>
      <c r="D196" s="124"/>
      <c r="E196" s="124"/>
      <c r="F196" s="124"/>
      <c r="G196" s="124"/>
      <c r="H196" s="125" t="s">
        <v>871</v>
      </c>
      <c r="I196" s="126" t="s">
        <v>875</v>
      </c>
      <c r="J196" s="173" t="s">
        <v>30</v>
      </c>
      <c r="K196" s="124"/>
      <c r="L196" s="124"/>
      <c r="M196" s="125" t="s">
        <v>32</v>
      </c>
      <c r="N196" s="125" t="s">
        <v>872</v>
      </c>
      <c r="O196" s="124" t="s">
        <v>32</v>
      </c>
      <c r="P196" s="124" t="s">
        <v>873</v>
      </c>
      <c r="Q196" s="124"/>
      <c r="R196" s="124"/>
      <c r="S196" s="198"/>
      <c r="T196" s="124"/>
      <c r="U196" s="124"/>
      <c r="V196" s="196"/>
      <c r="W196" s="197"/>
      <c r="X196" s="125" t="s">
        <v>860</v>
      </c>
      <c r="Y196" s="133"/>
      <c r="Z196" s="199">
        <v>361.35</v>
      </c>
      <c r="AA196" s="173" t="s">
        <v>39</v>
      </c>
      <c r="AB196" s="164" t="s">
        <v>874</v>
      </c>
    </row>
    <row r="197" spans="1:28" ht="15.75" customHeight="1" x14ac:dyDescent="0.2">
      <c r="A197" s="170"/>
      <c r="B197" s="178"/>
      <c r="C197" s="178" t="s">
        <v>878</v>
      </c>
      <c r="D197" s="172"/>
      <c r="E197" s="172"/>
      <c r="F197" s="172"/>
      <c r="G197" s="172"/>
      <c r="H197" s="173" t="s">
        <v>877</v>
      </c>
      <c r="I197" s="174" t="s">
        <v>879</v>
      </c>
      <c r="J197" s="173" t="s">
        <v>30</v>
      </c>
      <c r="K197" s="172"/>
      <c r="L197" s="172"/>
      <c r="M197" s="173" t="s">
        <v>185</v>
      </c>
      <c r="N197" s="173" t="s">
        <v>624</v>
      </c>
      <c r="O197" s="172"/>
      <c r="P197" s="172"/>
      <c r="Q197" s="172"/>
      <c r="R197" s="172"/>
      <c r="S197" s="174" t="s">
        <v>881</v>
      </c>
      <c r="T197" s="172"/>
      <c r="U197" s="172"/>
      <c r="V197" s="173">
        <v>2600.11</v>
      </c>
      <c r="W197" s="171"/>
      <c r="X197" s="125" t="s">
        <v>860</v>
      </c>
      <c r="Y197" s="175"/>
      <c r="Z197" s="171">
        <v>2600.11</v>
      </c>
      <c r="AA197" s="173" t="s">
        <v>39</v>
      </c>
      <c r="AB197" s="176" t="s">
        <v>880</v>
      </c>
    </row>
    <row r="198" spans="1:28" ht="15.75" customHeight="1" x14ac:dyDescent="0.2">
      <c r="A198" s="170"/>
      <c r="B198" s="178"/>
      <c r="C198" s="201" t="s">
        <v>883</v>
      </c>
      <c r="D198" s="172"/>
      <c r="E198" s="172"/>
      <c r="F198" s="172"/>
      <c r="G198" s="172"/>
      <c r="H198" s="202" t="s">
        <v>884</v>
      </c>
      <c r="I198" s="174" t="s">
        <v>885</v>
      </c>
      <c r="J198" s="173" t="s">
        <v>30</v>
      </c>
      <c r="K198" s="172"/>
      <c r="L198" s="172"/>
      <c r="M198" s="173" t="s">
        <v>205</v>
      </c>
      <c r="N198" s="173" t="s">
        <v>886</v>
      </c>
      <c r="O198" s="172"/>
      <c r="P198" s="172"/>
      <c r="Q198" s="172"/>
      <c r="R198" s="172"/>
      <c r="S198" s="174" t="s">
        <v>887</v>
      </c>
      <c r="T198" s="172"/>
      <c r="U198" s="172"/>
      <c r="V198" s="173">
        <v>189.89</v>
      </c>
      <c r="W198" s="171"/>
      <c r="X198" s="125" t="s">
        <v>860</v>
      </c>
      <c r="Y198" s="175"/>
      <c r="Z198" s="171">
        <v>189.89</v>
      </c>
      <c r="AA198" s="173" t="s">
        <v>39</v>
      </c>
      <c r="AB198" s="176" t="s">
        <v>888</v>
      </c>
    </row>
    <row r="199" spans="1:28" ht="15.75" customHeight="1" x14ac:dyDescent="0.2">
      <c r="A199" s="170"/>
      <c r="B199" s="178"/>
      <c r="C199" s="125" t="s">
        <v>889</v>
      </c>
      <c r="D199" s="172"/>
      <c r="E199" s="172"/>
      <c r="F199" s="172"/>
      <c r="G199" s="172"/>
      <c r="H199" s="173" t="s">
        <v>890</v>
      </c>
      <c r="I199" s="174" t="s">
        <v>892</v>
      </c>
      <c r="J199" s="173" t="s">
        <v>30</v>
      </c>
      <c r="K199" s="172"/>
      <c r="L199" s="172"/>
      <c r="M199" s="173" t="s">
        <v>185</v>
      </c>
      <c r="N199" s="202" t="s">
        <v>891</v>
      </c>
      <c r="O199" s="172"/>
      <c r="P199" s="172"/>
      <c r="Q199" s="172"/>
      <c r="R199" s="172"/>
      <c r="S199" s="174" t="s">
        <v>887</v>
      </c>
      <c r="T199" s="172"/>
      <c r="U199" s="172"/>
      <c r="V199" s="173">
        <v>674.61</v>
      </c>
      <c r="W199" s="171"/>
      <c r="X199" s="125" t="s">
        <v>860</v>
      </c>
      <c r="Y199" s="175"/>
      <c r="Z199" s="171">
        <v>674.61</v>
      </c>
      <c r="AA199" s="173" t="s">
        <v>39</v>
      </c>
      <c r="AB199" s="176" t="s">
        <v>888</v>
      </c>
    </row>
    <row r="200" spans="1:28" ht="15.75" customHeight="1" x14ac:dyDescent="0.2">
      <c r="A200" s="203"/>
      <c r="B200" s="178"/>
      <c r="C200" s="205"/>
      <c r="D200" s="206"/>
      <c r="E200" s="206"/>
      <c r="F200" s="206"/>
      <c r="G200" s="206"/>
      <c r="H200" s="207"/>
      <c r="I200" s="208"/>
      <c r="J200" s="207"/>
      <c r="K200" s="206"/>
      <c r="L200" s="206"/>
      <c r="M200" s="207"/>
      <c r="N200" s="207"/>
      <c r="O200" s="206"/>
      <c r="P200" s="206"/>
      <c r="Q200" s="206"/>
      <c r="R200" s="206"/>
      <c r="S200" s="208"/>
      <c r="T200" s="206"/>
      <c r="U200" s="206"/>
      <c r="V200" s="207"/>
      <c r="W200" s="204"/>
      <c r="X200" s="207"/>
      <c r="Y200" s="209"/>
      <c r="Z200" s="204"/>
      <c r="AA200" s="207"/>
      <c r="AB200" s="210"/>
    </row>
    <row r="201" spans="1:28" ht="15.75" customHeight="1" x14ac:dyDescent="0.2">
      <c r="A201" s="203"/>
      <c r="B201" s="178"/>
      <c r="C201" s="205"/>
      <c r="D201" s="206"/>
      <c r="E201" s="206"/>
      <c r="F201" s="206"/>
      <c r="G201" s="206"/>
      <c r="H201" s="207"/>
      <c r="I201" s="208"/>
      <c r="J201" s="207"/>
      <c r="K201" s="206"/>
      <c r="L201" s="206"/>
      <c r="M201" s="207"/>
      <c r="N201" s="207"/>
      <c r="O201" s="206"/>
      <c r="P201" s="206"/>
      <c r="Q201" s="206"/>
      <c r="R201" s="206"/>
      <c r="S201" s="208"/>
      <c r="T201" s="206"/>
      <c r="U201" s="206"/>
      <c r="V201" s="207"/>
      <c r="W201" s="204"/>
      <c r="X201" s="207"/>
      <c r="Y201" s="209"/>
      <c r="Z201" s="204"/>
      <c r="AA201" s="207"/>
      <c r="AB201" s="210"/>
    </row>
    <row r="202" spans="1:28" ht="15.75" customHeight="1" x14ac:dyDescent="0.2">
      <c r="A202" s="203"/>
      <c r="B202" s="178"/>
      <c r="C202" s="205"/>
      <c r="D202" s="206"/>
      <c r="E202" s="206"/>
      <c r="F202" s="206"/>
      <c r="G202" s="206"/>
      <c r="H202" s="207"/>
      <c r="I202" s="208"/>
      <c r="J202" s="207"/>
      <c r="K202" s="206"/>
      <c r="L202" s="206"/>
      <c r="M202" s="207"/>
      <c r="N202" s="207"/>
      <c r="O202" s="206"/>
      <c r="P202" s="206"/>
      <c r="Q202" s="206"/>
      <c r="R202" s="206"/>
      <c r="S202" s="208"/>
      <c r="T202" s="206"/>
      <c r="U202" s="206"/>
      <c r="V202" s="207"/>
      <c r="W202" s="204"/>
      <c r="X202" s="207"/>
      <c r="Y202" s="209"/>
      <c r="Z202" s="204"/>
      <c r="AA202" s="207"/>
      <c r="AB202" s="210"/>
    </row>
    <row r="203" spans="1:28" ht="15.75" customHeight="1" x14ac:dyDescent="0.2">
      <c r="A203" s="203"/>
      <c r="B203" s="178"/>
      <c r="C203" s="205"/>
      <c r="D203" s="206"/>
      <c r="E203" s="206"/>
      <c r="F203" s="206"/>
      <c r="G203" s="206"/>
      <c r="H203" s="207"/>
      <c r="I203" s="208"/>
      <c r="J203" s="207"/>
      <c r="K203" s="206"/>
      <c r="L203" s="206"/>
      <c r="M203" s="207"/>
      <c r="N203" s="207"/>
      <c r="O203" s="206"/>
      <c r="P203" s="206"/>
      <c r="Q203" s="206"/>
      <c r="R203" s="206"/>
      <c r="S203" s="208"/>
      <c r="T203" s="206"/>
      <c r="U203" s="206"/>
      <c r="V203" s="207"/>
      <c r="W203" s="204"/>
      <c r="X203" s="207"/>
      <c r="Y203" s="209"/>
      <c r="Z203" s="204"/>
      <c r="AA203" s="207"/>
      <c r="AB203" s="210"/>
    </row>
    <row r="204" spans="1:28" ht="15.75" customHeight="1" x14ac:dyDescent="0.2">
      <c r="A204" s="203"/>
      <c r="B204" s="178"/>
      <c r="C204" s="205"/>
      <c r="D204" s="206"/>
      <c r="E204" s="206"/>
      <c r="F204" s="206"/>
      <c r="G204" s="206"/>
      <c r="H204" s="207"/>
      <c r="I204" s="208"/>
      <c r="J204" s="207"/>
      <c r="K204" s="206"/>
      <c r="L204" s="206"/>
      <c r="M204" s="207"/>
      <c r="N204" s="207"/>
      <c r="O204" s="206"/>
      <c r="P204" s="206"/>
      <c r="Q204" s="206"/>
      <c r="R204" s="206"/>
      <c r="S204" s="208"/>
      <c r="T204" s="206"/>
      <c r="U204" s="206"/>
      <c r="V204" s="207"/>
      <c r="W204" s="204"/>
      <c r="X204" s="207"/>
      <c r="Y204" s="209"/>
      <c r="Z204" s="204"/>
      <c r="AA204" s="207"/>
      <c r="AB204" s="210"/>
    </row>
    <row r="205" spans="1:28" ht="15.75" customHeight="1" x14ac:dyDescent="0.2">
      <c r="A205" s="203"/>
      <c r="B205" s="178"/>
      <c r="C205" s="205"/>
      <c r="D205" s="206"/>
      <c r="E205" s="206"/>
      <c r="F205" s="206"/>
      <c r="G205" s="206"/>
      <c r="H205" s="207"/>
      <c r="I205" s="208"/>
      <c r="J205" s="207"/>
      <c r="K205" s="206"/>
      <c r="L205" s="206"/>
      <c r="M205" s="207"/>
      <c r="N205" s="207"/>
      <c r="O205" s="206"/>
      <c r="P205" s="206"/>
      <c r="Q205" s="206"/>
      <c r="R205" s="206"/>
      <c r="S205" s="208"/>
      <c r="T205" s="206"/>
      <c r="U205" s="206"/>
      <c r="V205" s="207"/>
      <c r="W205" s="204"/>
      <c r="X205" s="207"/>
      <c r="Y205" s="209"/>
      <c r="Z205" s="204"/>
      <c r="AA205" s="207"/>
      <c r="AB205" s="210"/>
    </row>
  </sheetData>
  <mergeCells count="5">
    <mergeCell ref="D3:G3"/>
    <mergeCell ref="T3:V3"/>
    <mergeCell ref="I1:J2"/>
    <mergeCell ref="K1:L2"/>
    <mergeCell ref="M1:N2"/>
  </mergeCells>
  <conditionalFormatting sqref="H196">
    <cfRule type="duplicateValues" dxfId="68" priority="7"/>
  </conditionalFormatting>
  <conditionalFormatting sqref="I196">
    <cfRule type="containsText" dxfId="67" priority="6" operator="containsText" text="WOS:">
      <formula>NOT(ISERROR(SEARCH("WOS:",I196)))</formula>
    </cfRule>
  </conditionalFormatting>
  <conditionalFormatting sqref="H196">
    <cfRule type="duplicateValues" dxfId="66" priority="4"/>
  </conditionalFormatting>
  <conditionalFormatting sqref="H198">
    <cfRule type="duplicateValues" dxfId="65" priority="3"/>
  </conditionalFormatting>
  <conditionalFormatting sqref="C199">
    <cfRule type="duplicateValues" dxfId="64" priority="1"/>
    <cfRule type="duplicateValues" dxfId="63" priority="2"/>
  </conditionalFormatting>
  <dataValidations count="3">
    <dataValidation type="list" allowBlank="1" showErrorMessage="1" errorTitle="Invalid entry" error="Please select from the drop-down list" sqref="AA5:AA196">
      <formula1>"CC BY,CC BY-SA,CC BY-NC,CC BY-ND,CC BY-NC-ND,CC0,Unknown"</formula1>
    </dataValidation>
    <dataValidation type="list" allowBlank="1" showInputMessage="1" showErrorMessage="1" sqref="M196">
      <formula1>"AHRC,BBSRC,ESRC,EPSRC,MRC,NERC,STFC"</formula1>
    </dataValidation>
    <dataValidation type="decimal" operator="lessThanOrEqual" allowBlank="1" showInputMessage="1" showErrorMessage="1" errorTitle="Value must be a number" error="Value must be a number.  If unknown, leave blank." sqref="Y5:Z205 V5:W205 T5:T205">
      <formula1>9999999</formula1>
    </dataValidation>
  </dataValidations>
  <hyperlinks>
    <hyperlink ref="C189" r:id="rId1" display="https://doi.org/10.1177/1473779517709452"/>
    <hyperlink ref="C198" r:id="rId2" display="https://doi.org/10.3389/fdigh.2017.00009"/>
  </hyperlinks>
  <pageMargins left="0.70866141732283472" right="0.70866141732283472" top="0.74803149606299213" bottom="0.74803149606299213" header="0.31496062992125984" footer="0.31496062992125984"/>
  <pageSetup paperSize="8" fitToWidth="0" orientation="landscape" cellComments="asDisplayed" r:id="rId3"/>
  <colBreaks count="2" manualBreakCount="2">
    <brk id="9" min="2" max="28" man="1"/>
    <brk id="19" min="2" max="28" man="1"/>
  </colBreaks>
  <legacyDrawing r:id="rId4"/>
  <tableParts count="1">
    <tablePart r:id="rId5"/>
  </tableParts>
  <extLst>
    <ext xmlns:x14="http://schemas.microsoft.com/office/spreadsheetml/2009/9/main" uri="{CCE6A557-97BC-4b89-ADB6-D9C93CAAB3DF}">
      <x14:dataValidations xmlns:xm="http://schemas.microsoft.com/office/excel/2006/main" count="7">
        <x14:dataValidation type="list" allowBlank="1" showErrorMessage="1" errorTitle="Invalid entry" error="Please pick a value from the drop-down list.">
          <x14:formula1>
            <xm:f>'Constrained values'!$A$2:$A$19</xm:f>
          </x14:formula1>
          <xm:sqref>G5:G195</xm:sqref>
        </x14:dataValidation>
        <x14:dataValidation type="list" allowBlank="1" showErrorMessage="1" errorTitle="Invalid entry" error="Please pick a value from the drop-down list.">
          <x14:formula1>
            <xm:f>'Constrained values'!$E$2:$E$19</xm:f>
          </x14:formula1>
          <xm:sqref>O5:O195 Q5:Q195 M5:M195</xm:sqref>
        </x14:dataValidation>
        <x14:dataValidation type="list" errorStyle="warning" allowBlank="1" showInputMessage="1" showErrorMessage="1" errorTitle="Non-standard value" error="The value you have entered is not on the list of agreements. This may affect the calculations on the &quot;Discounts, memberships, &amp; pre-payments&quot; sheet.">
          <x14:formula1>
            <xm:f>'Constrained values'!$G$2:$G$17</xm:f>
          </x14:formula1>
          <xm:sqref>X5:X195</xm:sqref>
        </x14:dataValidation>
        <x14:dataValidation type="list" allowBlank="1" showErrorMessage="1" errorTitle="Invalid entry" error="Please pick a value from the drop-down_x000a_ list.">
          <x14:formula1>
            <xm:f>'Constrained values'!$C$2:$C$6</xm:f>
          </x14:formula1>
          <xm:sqref>J5:L195</xm:sqref>
        </x14:dataValidation>
        <x14:dataValidation type="list" allowBlank="1" showErrorMessage="1" errorTitle="Invalid entry" error="Please pick a value from the drop-down_x000a_ list.">
          <x14:formula1>
            <xm:f>'[2]Constrained values'!#REF!</xm:f>
          </x14:formula1>
          <xm:sqref>K196:L196</xm:sqref>
        </x14:dataValidation>
        <x14:dataValidation type="list" allowBlank="1" showErrorMessage="1" errorTitle="Invalid entry" error="Please pick a value from the drop-down list.">
          <x14:formula1>
            <xm:f>'[2]Constrained values'!#REF!</xm:f>
          </x14:formula1>
          <xm:sqref>G196 O196 Q196</xm:sqref>
        </x14:dataValidation>
        <x14:dataValidation type="list" errorStyle="warning" allowBlank="1" showInputMessage="1" showErrorMessage="1" errorTitle="Non-standard value" error="The value you have entered is not on the list of agreements. This may affect the calculations on the &quot;Discounts, memberships, &amp; pre-payments&quot; sheet.">
          <x14:formula1>
            <xm:f>'[2]Constrained values'!#REF!</xm:f>
          </x14:formula1>
          <xm:sqref>X196:X199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4"/>
  <sheetViews>
    <sheetView zoomScale="90" zoomScaleNormal="90" workbookViewId="0">
      <selection activeCell="I13" sqref="I13"/>
    </sheetView>
  </sheetViews>
  <sheetFormatPr defaultColWidth="20.7109375" defaultRowHeight="12.75" x14ac:dyDescent="0.2"/>
  <cols>
    <col min="1" max="1" width="20.7109375" style="108"/>
    <col min="2" max="4" width="20.7109375" style="100"/>
    <col min="5" max="10" width="20.7109375" style="102"/>
    <col min="11" max="11" width="20.7109375" style="101"/>
    <col min="12" max="16384" width="20.7109375" style="103"/>
  </cols>
  <sheetData>
    <row r="1" spans="1:12" ht="156.6" customHeight="1" thickBot="1" x14ac:dyDescent="0.25">
      <c r="A1" s="108" t="s">
        <v>198</v>
      </c>
      <c r="B1" s="114" t="s">
        <v>218</v>
      </c>
      <c r="C1" s="114" t="s">
        <v>219</v>
      </c>
      <c r="D1" s="114" t="s">
        <v>220</v>
      </c>
      <c r="E1" s="113" t="s">
        <v>212</v>
      </c>
      <c r="F1" s="101" t="s">
        <v>213</v>
      </c>
      <c r="G1" s="101" t="s">
        <v>214</v>
      </c>
      <c r="H1" s="101" t="s">
        <v>215</v>
      </c>
      <c r="I1" s="101" t="s">
        <v>207</v>
      </c>
      <c r="J1" s="101" t="s">
        <v>208</v>
      </c>
      <c r="K1" s="101" t="s">
        <v>209</v>
      </c>
    </row>
    <row r="2" spans="1:12" s="105" customFormat="1" ht="39" thickBot="1" x14ac:dyDescent="0.25">
      <c r="A2" s="107" t="s">
        <v>24</v>
      </c>
      <c r="B2" s="144" t="s">
        <v>199</v>
      </c>
      <c r="C2" s="145" t="s">
        <v>200</v>
      </c>
      <c r="D2" s="146" t="s">
        <v>201</v>
      </c>
      <c r="E2" s="107" t="s">
        <v>154</v>
      </c>
      <c r="F2" s="107" t="s">
        <v>195</v>
      </c>
      <c r="G2" s="107" t="s">
        <v>197</v>
      </c>
      <c r="H2" s="107" t="s">
        <v>196</v>
      </c>
      <c r="I2" s="107" t="s">
        <v>202</v>
      </c>
      <c r="J2" s="107" t="s">
        <v>203</v>
      </c>
      <c r="K2" s="107" t="s">
        <v>204</v>
      </c>
      <c r="L2" s="104"/>
    </row>
    <row r="3" spans="1:12" x14ac:dyDescent="0.2">
      <c r="A3" s="109" t="str">
        <f t="array" ref="A3">IFERROR(INDEX(apc[Discounts, memberships &amp; pre-payment agreements], MATCH(0,IF(ISBLANK(apc[Discounts, memberships &amp; pre-payment agreements]),1,COUNTIF($A$2:A2, apc[Discounts, memberships &amp; pre-payment agreements])), 0)),"")</f>
        <v>Wiley prepayment</v>
      </c>
      <c r="B3" s="147">
        <v>31164</v>
      </c>
      <c r="C3" s="148">
        <v>0</v>
      </c>
      <c r="D3" s="149">
        <v>31164</v>
      </c>
      <c r="E3" s="117">
        <f>IF($A3="","", COUNTIF(apc[Discounts, memberships &amp; pre-payment agreements], A3))</f>
        <v>13</v>
      </c>
      <c r="F3" s="117">
        <f>IF($A3="","", SUMIF(apc[Discounts, memberships &amp; pre-payment agreements], $A3, apc[APC paid (£) including VAT if charged]))</f>
        <v>27582.3</v>
      </c>
      <c r="G3" s="117">
        <f>IF($A3="","", SUMIF(apc[Discounts, memberships &amp; pre-payment agreements], $A3, apc[Amount of APC charged to COAF grant (including VAT if charged) in £] ))</f>
        <v>0</v>
      </c>
      <c r="H3" s="117">
        <f>IF($A3="","", SUMIF(apc[Discounts, memberships &amp; pre-payment agreements], $A3, apc[Amount of APC charged to RCUK OA fund (including VAT if charged) in £]))</f>
        <v>0</v>
      </c>
      <c r="I3" s="118">
        <f t="shared" ref="I3" si="0">IFERROR(C3+G3, "")</f>
        <v>0</v>
      </c>
      <c r="J3" s="118">
        <f>IFERROR(D3+H3, "")</f>
        <v>31164</v>
      </c>
      <c r="K3" s="117">
        <f>IFERROR(B3+F3,"")</f>
        <v>58746.3</v>
      </c>
    </row>
    <row r="4" spans="1:12" x14ac:dyDescent="0.2">
      <c r="A4" s="109" t="str">
        <f t="array" ref="A4">IFERROR(INDEX(apc[Discounts, memberships &amp; pre-payment agreements], MATCH(0,IF(ISBLANK(apc[Discounts, memberships &amp; pre-payment agreements]),1,COUNTIF($A$2:A3, apc[Discounts, memberships &amp; pre-payment agreements])), 0)),"")</f>
        <v>NA</v>
      </c>
      <c r="B4" s="110">
        <v>0</v>
      </c>
      <c r="C4" s="111">
        <v>0</v>
      </c>
      <c r="D4" s="112">
        <v>0</v>
      </c>
      <c r="E4" s="117">
        <f>IF($A4="","", COUNTIF(apc[Discounts, memberships &amp; pre-payment agreements], A4))</f>
        <v>109</v>
      </c>
      <c r="F4" s="117">
        <f>IF($A4="","", SUMIF(apc[Discounts, memberships &amp; pre-payment agreements], $A4, apc[APC paid (£) including VAT if charged]))</f>
        <v>218472.81000000003</v>
      </c>
      <c r="G4" s="117">
        <f>IF($A4="","", SUMIF(apc[Discounts, memberships &amp; pre-payment agreements], $A4, apc[Amount of APC charged to COAF grant (including VAT if charged) in £] ))</f>
        <v>0</v>
      </c>
      <c r="H4" s="117">
        <f>IF($A4="","", SUMIF(apc[Discounts, memberships &amp; pre-payment agreements], $A4, apc[Amount of APC charged to RCUK OA fund (including VAT if charged) in £]))</f>
        <v>226038.95</v>
      </c>
      <c r="I4" s="118">
        <f t="shared" ref="I4:I50" si="1">IFERROR(C4+G4, "")</f>
        <v>0</v>
      </c>
      <c r="J4" s="195">
        <f t="shared" ref="J4:J50" si="2">IFERROR(D4+H4, "")</f>
        <v>226038.95</v>
      </c>
      <c r="K4" s="117">
        <f t="shared" ref="K4:K50" si="3">IFERROR(B4+F4,"")</f>
        <v>218472.81000000003</v>
      </c>
    </row>
    <row r="5" spans="1:12" x14ac:dyDescent="0.2">
      <c r="A5" s="109" t="str">
        <f t="array" ref="A5">IFERROR(INDEX(apc[Discounts, memberships &amp; pre-payment agreements], MATCH(0,IF(ISBLANK(apc[Discounts, memberships &amp; pre-payment agreements]),1,COUNTIF($A$2:A4, apc[Discounts, memberships &amp; pre-payment agreements])), 0)),"")</f>
        <v>RSC_Gold for Gold</v>
      </c>
      <c r="B5" s="110">
        <v>0</v>
      </c>
      <c r="C5" s="111">
        <v>0</v>
      </c>
      <c r="D5" s="112">
        <v>0</v>
      </c>
      <c r="E5" s="117">
        <f>IF($A5="","", COUNTIF(apc[Discounts, memberships &amp; pre-payment agreements], A5))</f>
        <v>5</v>
      </c>
      <c r="F5" s="117">
        <f>IF($A5="","", SUMIF(apc[Discounts, memberships &amp; pre-payment agreements], $A5, apc[APC paid (£) including VAT if charged]))</f>
        <v>8640</v>
      </c>
      <c r="G5" s="117">
        <f>IF($A5="","", SUMIF(apc[Discounts, memberships &amp; pre-payment agreements], $A5, apc[Amount of APC charged to COAF grant (including VAT if charged) in £] ))</f>
        <v>0</v>
      </c>
      <c r="H5" s="117">
        <f>IF($A5="","", SUMIF(apc[Discounts, memberships &amp; pre-payment agreements], $A5, apc[Amount of APC charged to RCUK OA fund (including VAT if charged) in £]))</f>
        <v>0</v>
      </c>
      <c r="I5" s="118">
        <f t="shared" si="1"/>
        <v>0</v>
      </c>
      <c r="J5" s="118">
        <f t="shared" si="2"/>
        <v>0</v>
      </c>
      <c r="K5" s="117">
        <f t="shared" si="3"/>
        <v>8640</v>
      </c>
    </row>
    <row r="6" spans="1:12" x14ac:dyDescent="0.2">
      <c r="A6" s="109" t="str">
        <f t="array" ref="A6">IFERROR(INDEX(apc[Discounts, memberships &amp; pre-payment agreements], MATCH(0,IF(ISBLANK(apc[Discounts, memberships &amp; pre-payment agreements]),1,COUNTIF($A$2:A5, apc[Discounts, memberships &amp; pre-payment agreements])), 0)),"")</f>
        <v>JiscCollections_Taylor &amp; Francis</v>
      </c>
      <c r="B6" s="110">
        <v>23774.04</v>
      </c>
      <c r="C6" s="111">
        <v>0</v>
      </c>
      <c r="D6" s="112">
        <v>23774.04</v>
      </c>
      <c r="E6" s="117">
        <f>IF($A6="","", COUNTIF(apc[Discounts, memberships &amp; pre-payment agreements], A6))</f>
        <v>9</v>
      </c>
      <c r="F6" s="117">
        <f>IF($A6="","", SUMIF(apc[Discounts, memberships &amp; pre-payment agreements], $A6, apc[APC paid (£) including VAT if charged]))</f>
        <v>17379.360000000004</v>
      </c>
      <c r="G6" s="117">
        <f>IF($A6="","", SUMIF(apc[Discounts, memberships &amp; pre-payment agreements], $A6, apc[Amount of APC charged to COAF grant (including VAT if charged) in £] ))</f>
        <v>0</v>
      </c>
      <c r="H6" s="117">
        <f>IF($A6="","", SUMIF(apc[Discounts, memberships &amp; pre-payment agreements], $A6, apc[Amount of APC charged to RCUK OA fund (including VAT if charged) in £]))</f>
        <v>0</v>
      </c>
      <c r="I6" s="118">
        <f t="shared" si="1"/>
        <v>0</v>
      </c>
      <c r="J6" s="118">
        <f t="shared" si="2"/>
        <v>23774.04</v>
      </c>
      <c r="K6" s="117">
        <f t="shared" si="3"/>
        <v>41153.400000000009</v>
      </c>
    </row>
    <row r="7" spans="1:12" x14ac:dyDescent="0.2">
      <c r="A7" s="109" t="str">
        <f t="array" ref="A7">IFERROR(INDEX(apc[Discounts, memberships &amp; pre-payment agreements], MATCH(0,IF(ISBLANK(apc[Discounts, memberships &amp; pre-payment agreements]),1,COUNTIF($A$2:A6, apc[Discounts, memberships &amp; pre-payment agreements])), 0)),"")</f>
        <v>Sage - Not RCUK</v>
      </c>
      <c r="B7" s="110">
        <v>0</v>
      </c>
      <c r="C7" s="111">
        <v>0</v>
      </c>
      <c r="D7" s="112">
        <v>0</v>
      </c>
      <c r="E7" s="117">
        <f>IF($A7="","", COUNTIF(apc[Discounts, memberships &amp; pre-payment agreements], A7))</f>
        <v>6</v>
      </c>
      <c r="F7" s="117">
        <f>IF($A7="","", SUMIF(apc[Discounts, memberships &amp; pre-payment agreements], $A7, apc[APC paid (£) including VAT if charged]))</f>
        <v>1400</v>
      </c>
      <c r="G7" s="117">
        <f>IF($A7="","", SUMIF(apc[Discounts, memberships &amp; pre-payment agreements], $A7, apc[Amount of APC charged to COAF grant (including VAT if charged) in £] ))</f>
        <v>0</v>
      </c>
      <c r="H7" s="117">
        <f>IF($A7="","", SUMIF(apc[Discounts, memberships &amp; pre-payment agreements], $A7, apc[Amount of APC charged to RCUK OA fund (including VAT if charged) in £]))</f>
        <v>0</v>
      </c>
      <c r="I7" s="118">
        <f t="shared" si="1"/>
        <v>0</v>
      </c>
      <c r="J7" s="195">
        <f t="shared" si="2"/>
        <v>0</v>
      </c>
      <c r="K7" s="117">
        <f>IFERROR(B7+F7,"")</f>
        <v>1400</v>
      </c>
    </row>
    <row r="8" spans="1:12" x14ac:dyDescent="0.2">
      <c r="A8" s="109" t="str">
        <f t="array" ref="A8">IFERROR(INDEX(apc[Discounts, memberships &amp; pre-payment agreements], MATCH(0,IF(ISBLANK(apc[Discounts, memberships &amp; pre-payment agreements]),1,COUNTIF($A$2:A7, apc[Discounts, memberships &amp; pre-payment agreements])), 0)),"")</f>
        <v>Wiley Credit</v>
      </c>
      <c r="B8" s="110">
        <v>0</v>
      </c>
      <c r="C8" s="111">
        <v>0</v>
      </c>
      <c r="D8" s="112">
        <v>0</v>
      </c>
      <c r="E8" s="117">
        <f>IF($A8="","", COUNTIF(apc[Discounts, memberships &amp; pre-payment agreements], A8))</f>
        <v>6</v>
      </c>
      <c r="F8" s="117">
        <f>IF($A8="","", SUMIF(apc[Discounts, memberships &amp; pre-payment agreements], $A8, apc[APC paid (£) including VAT if charged]))</f>
        <v>10562.25</v>
      </c>
      <c r="G8" s="117">
        <f>IF($A8="","", SUMIF(apc[Discounts, memberships &amp; pre-payment agreements], $A8, apc[Amount of APC charged to COAF grant (including VAT if charged) in £] ))</f>
        <v>0</v>
      </c>
      <c r="H8" s="117">
        <f>IF($A8="","", SUMIF(apc[Discounts, memberships &amp; pre-payment agreements], $A8, apc[Amount of APC charged to RCUK OA fund (including VAT if charged) in £]))</f>
        <v>0</v>
      </c>
      <c r="I8" s="118">
        <f t="shared" si="1"/>
        <v>0</v>
      </c>
      <c r="J8" s="118">
        <f>IFERROR(D8+H8, "")</f>
        <v>0</v>
      </c>
      <c r="K8" s="117">
        <f>IFERROR(B8+F8,"")</f>
        <v>10562.25</v>
      </c>
    </row>
    <row r="9" spans="1:12" x14ac:dyDescent="0.2">
      <c r="A9" s="109" t="str">
        <f t="array" ref="A9">IFERROR(INDEX(apc[Discounts, memberships &amp; pre-payment agreements], MATCH(0,IF(ISBLANK(apc[Discounts, memberships &amp; pre-payment agreements]),1,COUNTIF($A$2:A8, apc[Discounts, memberships &amp; pre-payment agreements])), 0)),"")</f>
        <v>ACS_AuthorChoice Institutional membership discount</v>
      </c>
      <c r="B9" s="110">
        <v>0</v>
      </c>
      <c r="C9" s="111">
        <v>0</v>
      </c>
      <c r="D9" s="112">
        <v>0</v>
      </c>
      <c r="E9" s="117">
        <f>IF($A9="","", COUNTIF(apc[Discounts, memberships &amp; pre-payment agreements], A9))</f>
        <v>5</v>
      </c>
      <c r="F9" s="117">
        <f>IF($A9="","", SUMIF(apc[Discounts, memberships &amp; pre-payment agreements], $A9, apc[APC paid (£) including VAT if charged]))</f>
        <v>9055.06</v>
      </c>
      <c r="G9" s="117">
        <f>IF($A9="","", SUMIF(apc[Discounts, memberships &amp; pre-payment agreements], $A9, apc[Amount of APC charged to COAF grant (including VAT if charged) in £] ))</f>
        <v>0</v>
      </c>
      <c r="H9" s="117">
        <f>IF($A9="","", SUMIF(apc[Discounts, memberships &amp; pre-payment agreements], $A9, apc[Amount of APC charged to RCUK OA fund (including VAT if charged) in £]))</f>
        <v>9055.06</v>
      </c>
      <c r="I9" s="118">
        <f t="shared" si="1"/>
        <v>0</v>
      </c>
      <c r="J9" s="118">
        <f t="shared" si="2"/>
        <v>9055.06</v>
      </c>
      <c r="K9" s="117">
        <f t="shared" si="3"/>
        <v>9055.06</v>
      </c>
    </row>
    <row r="10" spans="1:12" x14ac:dyDescent="0.2">
      <c r="A10" s="109" t="str">
        <f t="array" ref="A10">IFERROR(INDEX(apc[Discounts, memberships &amp; pre-payment agreements], MATCH(0,IF(ISBLANK(apc[Discounts, memberships &amp; pre-payment agreements]),1,COUNTIF($A$2:A9, apc[Discounts, memberships &amp; pre-payment agreements])), 0)),"")</f>
        <v>Springer Compact</v>
      </c>
      <c r="B10" s="110">
        <v>18989.439999999999</v>
      </c>
      <c r="C10" s="111">
        <v>0</v>
      </c>
      <c r="D10" s="112">
        <v>18989.439999999999</v>
      </c>
      <c r="E10" s="117">
        <f>IF($A10="","", COUNTIF(apc[Discounts, memberships &amp; pre-payment agreements], A10))</f>
        <v>42</v>
      </c>
      <c r="F10" s="117">
        <f>IF($A10="","", SUMIF(apc[Discounts, memberships &amp; pre-payment agreements], $A10, apc[APC paid (£) including VAT if charged]))</f>
        <v>0</v>
      </c>
      <c r="G10" s="117">
        <f>IF($A10="","", SUMIF(apc[Discounts, memberships &amp; pre-payment agreements], $A10, apc[Amount of APC charged to COAF grant (including VAT if charged) in £] ))</f>
        <v>0</v>
      </c>
      <c r="H10" s="117">
        <f>IF($A10="","", SUMIF(apc[Discounts, memberships &amp; pre-payment agreements], $A10, apc[Amount of APC charged to RCUK OA fund (including VAT if charged) in £]))</f>
        <v>0</v>
      </c>
      <c r="I10" s="118">
        <f t="shared" si="1"/>
        <v>0</v>
      </c>
      <c r="J10" s="118">
        <f>IFERROR(D10+H10, "")</f>
        <v>18989.439999999999</v>
      </c>
      <c r="K10" s="117">
        <f t="shared" si="3"/>
        <v>18989.439999999999</v>
      </c>
    </row>
    <row r="11" spans="1:12" x14ac:dyDescent="0.2">
      <c r="A11" s="109" t="str">
        <f t="array" ref="A11">IFERROR(INDEX(apc[Discounts, memberships &amp; pre-payment agreements], MATCH(0,IF(ISBLANK(apc[Discounts, memberships &amp; pre-payment agreements]),1,COUNTIF($A$2:A10, apc[Discounts, memberships &amp; pre-payment agreements])), 0)),"")</f>
        <v/>
      </c>
      <c r="B11" s="110"/>
      <c r="C11" s="111"/>
      <c r="D11" s="112"/>
      <c r="E11" s="117" t="str">
        <f>IF($A11="","", COUNTIF(apc[Discounts, memberships &amp; pre-payment agreements], A11))</f>
        <v/>
      </c>
      <c r="F11" s="117" t="str">
        <f>IF($A11="","", SUMIF(apc[Discounts, memberships &amp; pre-payment agreements], $A11, apc[APC paid (£) including VAT if charged]))</f>
        <v/>
      </c>
      <c r="G11" s="117" t="str">
        <f>IF($A11="","", SUMIF(apc[Discounts, memberships &amp; pre-payment agreements], $A11, apc[Amount of APC charged to COAF grant (including VAT if charged) in £] ))</f>
        <v/>
      </c>
      <c r="H11" s="117" t="str">
        <f>IF($A11="","", SUMIF(apc[Discounts, memberships &amp; pre-payment agreements], $A11, apc[Amount of APC charged to RCUK OA fund (including VAT if charged) in £]))</f>
        <v/>
      </c>
      <c r="I11" s="118" t="str">
        <f t="shared" si="1"/>
        <v/>
      </c>
      <c r="J11" s="118" t="str">
        <f t="shared" si="2"/>
        <v/>
      </c>
      <c r="K11" s="117" t="str">
        <f t="shared" si="3"/>
        <v/>
      </c>
    </row>
    <row r="12" spans="1:12" x14ac:dyDescent="0.2">
      <c r="A12" s="109" t="str">
        <f t="array" ref="A12">IFERROR(INDEX(apc[Discounts, memberships &amp; pre-payment agreements], MATCH(0,IF(ISBLANK(apc[Discounts, memberships &amp; pre-payment agreements]),1,COUNTIF($A$2:A11, apc[Discounts, memberships &amp; pre-payment agreements])), 0)),"")</f>
        <v/>
      </c>
      <c r="B12" s="110"/>
      <c r="C12" s="111"/>
      <c r="D12" s="112"/>
      <c r="E12" s="117" t="str">
        <f>IF($A12="","", COUNTIF(apc[Discounts, memberships &amp; pre-payment agreements], A12))</f>
        <v/>
      </c>
      <c r="F12" s="117" t="str">
        <f>IF($A12="","", SUMIF(apc[Discounts, memberships &amp; pre-payment agreements], $A12, apc[APC paid (£) including VAT if charged]))</f>
        <v/>
      </c>
      <c r="G12" s="117" t="str">
        <f>IF($A12="","", SUMIF(apc[Discounts, memberships &amp; pre-payment agreements], $A12, apc[Amount of APC charged to COAF grant (including VAT if charged) in £] ))</f>
        <v/>
      </c>
      <c r="H12" s="117" t="str">
        <f>IF($A12="","", SUMIF(apc[Discounts, memberships &amp; pre-payment agreements], $A12, apc[Amount of APC charged to RCUK OA fund (including VAT if charged) in £]))</f>
        <v/>
      </c>
      <c r="I12" s="118" t="str">
        <f t="shared" si="1"/>
        <v/>
      </c>
      <c r="J12" s="118" t="str">
        <f t="shared" si="2"/>
        <v/>
      </c>
      <c r="K12" s="117" t="str">
        <f t="shared" si="3"/>
        <v/>
      </c>
    </row>
    <row r="13" spans="1:12" x14ac:dyDescent="0.2">
      <c r="A13" s="109" t="str">
        <f t="array" ref="A13">IFERROR(INDEX(apc[Discounts, memberships &amp; pre-payment agreements], MATCH(0,IF(ISBLANK(apc[Discounts, memberships &amp; pre-payment agreements]),1,COUNTIF($A$2:A12, apc[Discounts, memberships &amp; pre-payment agreements])), 0)),"")</f>
        <v/>
      </c>
      <c r="B13" s="110"/>
      <c r="C13" s="111"/>
      <c r="D13" s="112"/>
      <c r="E13" s="117" t="str">
        <f>IF($A13="","", COUNTIF(apc[Discounts, memberships &amp; pre-payment agreements], A13))</f>
        <v/>
      </c>
      <c r="F13" s="117" t="str">
        <f>IF($A13="","", SUMIF(apc[Discounts, memberships &amp; pre-payment agreements], $A13, apc[APC paid (£) including VAT if charged]))</f>
        <v/>
      </c>
      <c r="G13" s="117" t="str">
        <f>IF($A13="","", SUMIF(apc[Discounts, memberships &amp; pre-payment agreements], $A13, apc[Amount of APC charged to COAF grant (including VAT if charged) in £] ))</f>
        <v/>
      </c>
      <c r="H13" s="117" t="str">
        <f>IF($A13="","", SUMIF(apc[Discounts, memberships &amp; pre-payment agreements], $A13, apc[Amount of APC charged to RCUK OA fund (including VAT if charged) in £]))</f>
        <v/>
      </c>
      <c r="I13" s="118" t="str">
        <f t="shared" si="1"/>
        <v/>
      </c>
      <c r="J13" s="118" t="str">
        <f t="shared" si="2"/>
        <v/>
      </c>
      <c r="K13" s="117" t="str">
        <f t="shared" si="3"/>
        <v/>
      </c>
    </row>
    <row r="14" spans="1:12" x14ac:dyDescent="0.2">
      <c r="A14" s="109" t="str">
        <f t="array" ref="A14">IFERROR(INDEX(apc[Discounts, memberships &amp; pre-payment agreements], MATCH(0,IF(ISBLANK(apc[Discounts, memberships &amp; pre-payment agreements]),1,COUNTIF($A$2:A13, apc[Discounts, memberships &amp; pre-payment agreements])), 0)),"")</f>
        <v/>
      </c>
      <c r="B14" s="110"/>
      <c r="C14" s="111"/>
      <c r="D14" s="112"/>
      <c r="E14" s="117" t="str">
        <f>IF($A14="","", COUNTIF(apc[Discounts, memberships &amp; pre-payment agreements], A14))</f>
        <v/>
      </c>
      <c r="F14" s="117" t="str">
        <f>IF($A14="","", SUMIF(apc[Discounts, memberships &amp; pre-payment agreements], $A14, apc[APC paid (£) including VAT if charged]))</f>
        <v/>
      </c>
      <c r="G14" s="117" t="str">
        <f>IF($A14="","", SUMIF(apc[Discounts, memberships &amp; pre-payment agreements], $A14, apc[Amount of APC charged to COAF grant (including VAT if charged) in £] ))</f>
        <v/>
      </c>
      <c r="H14" s="117" t="str">
        <f>IF($A14="","", SUMIF(apc[Discounts, memberships &amp; pre-payment agreements], $A14, apc[Amount of APC charged to RCUK OA fund (including VAT if charged) in £]))</f>
        <v/>
      </c>
      <c r="I14" s="118" t="str">
        <f t="shared" si="1"/>
        <v/>
      </c>
      <c r="J14" s="118" t="str">
        <f t="shared" si="2"/>
        <v/>
      </c>
      <c r="K14" s="117" t="str">
        <f t="shared" si="3"/>
        <v/>
      </c>
    </row>
    <row r="15" spans="1:12" x14ac:dyDescent="0.2">
      <c r="A15" s="109" t="str">
        <f t="array" ref="A15">IFERROR(INDEX(apc[Discounts, memberships &amp; pre-payment agreements], MATCH(0,IF(ISBLANK(apc[Discounts, memberships &amp; pre-payment agreements]),1,COUNTIF($A$2:A14, apc[Discounts, memberships &amp; pre-payment agreements])), 0)),"")</f>
        <v/>
      </c>
      <c r="B15" s="110"/>
      <c r="C15" s="111"/>
      <c r="D15" s="112"/>
      <c r="E15" s="117" t="str">
        <f>IF($A15="","", COUNTIF(apc[Discounts, memberships &amp; pre-payment agreements], A15))</f>
        <v/>
      </c>
      <c r="F15" s="117" t="str">
        <f>IF($A15="","", SUMIF(apc[Discounts, memberships &amp; pre-payment agreements], $A15, apc[APC paid (£) including VAT if charged]))</f>
        <v/>
      </c>
      <c r="G15" s="117" t="str">
        <f>IF($A15="","", SUMIF(apc[Discounts, memberships &amp; pre-payment agreements], $A15, apc[Amount of APC charged to COAF grant (including VAT if charged) in £] ))</f>
        <v/>
      </c>
      <c r="H15" s="117" t="str">
        <f>IF($A15="","", SUMIF(apc[Discounts, memberships &amp; pre-payment agreements], $A15, apc[Amount of APC charged to RCUK OA fund (including VAT if charged) in £]))</f>
        <v/>
      </c>
      <c r="I15" s="118" t="str">
        <f t="shared" si="1"/>
        <v/>
      </c>
      <c r="J15" s="118" t="str">
        <f t="shared" si="2"/>
        <v/>
      </c>
      <c r="K15" s="117" t="str">
        <f t="shared" si="3"/>
        <v/>
      </c>
    </row>
    <row r="16" spans="1:12" x14ac:dyDescent="0.2">
      <c r="A16" s="109" t="str">
        <f t="array" ref="A16">IFERROR(INDEX(apc[Discounts, memberships &amp; pre-payment agreements], MATCH(0,IF(ISBLANK(apc[Discounts, memberships &amp; pre-payment agreements]),1,COUNTIF($A$2:A15, apc[Discounts, memberships &amp; pre-payment agreements])), 0)),"")</f>
        <v/>
      </c>
      <c r="B16" s="110"/>
      <c r="C16" s="111"/>
      <c r="D16" s="112"/>
      <c r="E16" s="117" t="str">
        <f>IF($A16="","", COUNTIF(apc[Discounts, memberships &amp; pre-payment agreements], A16))</f>
        <v/>
      </c>
      <c r="F16" s="117" t="str">
        <f>IF($A16="","", SUMIF(apc[Discounts, memberships &amp; pre-payment agreements], $A16, apc[APC paid (£) including VAT if charged]))</f>
        <v/>
      </c>
      <c r="G16" s="117" t="str">
        <f>IF($A16="","", SUMIF(apc[Discounts, memberships &amp; pre-payment agreements], $A16, apc[Amount of APC charged to COAF grant (including VAT if charged) in £] ))</f>
        <v/>
      </c>
      <c r="H16" s="117" t="str">
        <f>IF($A16="","", SUMIF(apc[Discounts, memberships &amp; pre-payment agreements], $A16, apc[Amount of APC charged to RCUK OA fund (including VAT if charged) in £]))</f>
        <v/>
      </c>
      <c r="I16" s="118" t="str">
        <f t="shared" si="1"/>
        <v/>
      </c>
      <c r="J16" s="118" t="str">
        <f t="shared" si="2"/>
        <v/>
      </c>
      <c r="K16" s="117" t="str">
        <f t="shared" si="3"/>
        <v/>
      </c>
    </row>
    <row r="17" spans="1:11" x14ac:dyDescent="0.2">
      <c r="A17" s="109" t="str">
        <f t="array" ref="A17">IFERROR(INDEX(apc[Discounts, memberships &amp; pre-payment agreements], MATCH(0,IF(ISBLANK(apc[Discounts, memberships &amp; pre-payment agreements]),1,COUNTIF($A$2:A16, apc[Discounts, memberships &amp; pre-payment agreements])), 0)),"")</f>
        <v/>
      </c>
      <c r="B17" s="110"/>
      <c r="C17" s="111"/>
      <c r="D17" s="112"/>
      <c r="E17" s="117" t="str">
        <f>IF($A17="","", COUNTIF(apc[Discounts, memberships &amp; pre-payment agreements], A17))</f>
        <v/>
      </c>
      <c r="F17" s="117" t="str">
        <f>IF($A17="","", SUMIF(apc[Discounts, memberships &amp; pre-payment agreements], $A17, apc[APC paid (£) including VAT if charged]))</f>
        <v/>
      </c>
      <c r="G17" s="117" t="str">
        <f>IF($A17="","", SUMIF(apc[Discounts, memberships &amp; pre-payment agreements], $A17, apc[Amount of APC charged to COAF grant (including VAT if charged) in £] ))</f>
        <v/>
      </c>
      <c r="H17" s="117" t="str">
        <f>IF($A17="","", SUMIF(apc[Discounts, memberships &amp; pre-payment agreements], $A17, apc[Amount of APC charged to RCUK OA fund (including VAT if charged) in £]))</f>
        <v/>
      </c>
      <c r="I17" s="118" t="str">
        <f t="shared" si="1"/>
        <v/>
      </c>
      <c r="J17" s="118" t="str">
        <f t="shared" si="2"/>
        <v/>
      </c>
      <c r="K17" s="117" t="str">
        <f t="shared" si="3"/>
        <v/>
      </c>
    </row>
    <row r="18" spans="1:11" x14ac:dyDescent="0.2">
      <c r="A18" s="109" t="str">
        <f t="array" ref="A18">IFERROR(INDEX(apc[Discounts, memberships &amp; pre-payment agreements], MATCH(0,IF(ISBLANK(apc[Discounts, memberships &amp; pre-payment agreements]),1,COUNTIF($A$2:A17, apc[Discounts, memberships &amp; pre-payment agreements])), 0)),"")</f>
        <v/>
      </c>
      <c r="B18" s="110"/>
      <c r="C18" s="111"/>
      <c r="D18" s="112"/>
      <c r="E18" s="117" t="str">
        <f>IF($A18="","", COUNTIF(apc[Discounts, memberships &amp; pre-payment agreements], A18))</f>
        <v/>
      </c>
      <c r="F18" s="117" t="str">
        <f>IF($A18="","", SUMIF(apc[Discounts, memberships &amp; pre-payment agreements], $A18, apc[APC paid (£) including VAT if charged]))</f>
        <v/>
      </c>
      <c r="G18" s="117" t="str">
        <f>IF($A18="","", SUMIF(apc[Discounts, memberships &amp; pre-payment agreements], $A18, apc[Amount of APC charged to COAF grant (including VAT if charged) in £] ))</f>
        <v/>
      </c>
      <c r="H18" s="117" t="str">
        <f>IF($A18="","", SUMIF(apc[Discounts, memberships &amp; pre-payment agreements], $A18, apc[Amount of APC charged to RCUK OA fund (including VAT if charged) in £]))</f>
        <v/>
      </c>
      <c r="I18" s="118" t="str">
        <f t="shared" si="1"/>
        <v/>
      </c>
      <c r="J18" s="118" t="str">
        <f t="shared" si="2"/>
        <v/>
      </c>
      <c r="K18" s="117" t="str">
        <f t="shared" si="3"/>
        <v/>
      </c>
    </row>
    <row r="19" spans="1:11" x14ac:dyDescent="0.2">
      <c r="A19" s="109" t="str">
        <f t="array" ref="A19">IFERROR(INDEX(apc[Discounts, memberships &amp; pre-payment agreements], MATCH(0,IF(ISBLANK(apc[Discounts, memberships &amp; pre-payment agreements]),1,COUNTIF($A$2:A18, apc[Discounts, memberships &amp; pre-payment agreements])), 0)),"")</f>
        <v/>
      </c>
      <c r="B19" s="110"/>
      <c r="C19" s="111"/>
      <c r="D19" s="112"/>
      <c r="E19" s="117" t="str">
        <f>IF($A19="","", COUNTIF(apc[Discounts, memberships &amp; pre-payment agreements], A19))</f>
        <v/>
      </c>
      <c r="F19" s="117" t="str">
        <f>IF($A19="","", SUMIF(apc[Discounts, memberships &amp; pre-payment agreements], $A19, apc[APC paid (£) including VAT if charged]))</f>
        <v/>
      </c>
      <c r="G19" s="117" t="str">
        <f>IF($A19="","", SUMIF(apc[Discounts, memberships &amp; pre-payment agreements], $A19, apc[Amount of APC charged to COAF grant (including VAT if charged) in £] ))</f>
        <v/>
      </c>
      <c r="H19" s="117" t="str">
        <f>IF($A19="","", SUMIF(apc[Discounts, memberships &amp; pre-payment agreements], $A19, apc[Amount of APC charged to RCUK OA fund (including VAT if charged) in £]))</f>
        <v/>
      </c>
      <c r="I19" s="118" t="str">
        <f t="shared" si="1"/>
        <v/>
      </c>
      <c r="J19" s="118" t="str">
        <f t="shared" si="2"/>
        <v/>
      </c>
      <c r="K19" s="117" t="str">
        <f t="shared" si="3"/>
        <v/>
      </c>
    </row>
    <row r="20" spans="1:11" x14ac:dyDescent="0.2">
      <c r="A20" s="109" t="str">
        <f t="array" ref="A20">IFERROR(INDEX(apc[Discounts, memberships &amp; pre-payment agreements], MATCH(0,IF(ISBLANK(apc[Discounts, memberships &amp; pre-payment agreements]),1,COUNTIF($A$2:A19, apc[Discounts, memberships &amp; pre-payment agreements])), 0)),"")</f>
        <v/>
      </c>
      <c r="B20" s="110"/>
      <c r="C20" s="111"/>
      <c r="D20" s="112"/>
      <c r="E20" s="117" t="str">
        <f>IF($A20="","", COUNTIF(apc[Discounts, memberships &amp; pre-payment agreements], A20))</f>
        <v/>
      </c>
      <c r="F20" s="117" t="str">
        <f>IF($A20="","", SUMIF(apc[Discounts, memberships &amp; pre-payment agreements], $A20, apc[APC paid (£) including VAT if charged]))</f>
        <v/>
      </c>
      <c r="G20" s="117" t="str">
        <f>IF($A20="","", SUMIF(apc[Discounts, memberships &amp; pre-payment agreements], $A20, apc[Amount of APC charged to COAF grant (including VAT if charged) in £] ))</f>
        <v/>
      </c>
      <c r="H20" s="117" t="str">
        <f>IF($A20="","", SUMIF(apc[Discounts, memberships &amp; pre-payment agreements], $A20, apc[Amount of APC charged to RCUK OA fund (including VAT if charged) in £]))</f>
        <v/>
      </c>
      <c r="I20" s="118" t="str">
        <f t="shared" si="1"/>
        <v/>
      </c>
      <c r="J20" s="118" t="str">
        <f t="shared" si="2"/>
        <v/>
      </c>
      <c r="K20" s="117" t="str">
        <f t="shared" si="3"/>
        <v/>
      </c>
    </row>
    <row r="21" spans="1:11" x14ac:dyDescent="0.2">
      <c r="A21" s="109" t="str">
        <f t="array" ref="A21">IFERROR(INDEX(apc[Discounts, memberships &amp; pre-payment agreements], MATCH(0,IF(ISBLANK(apc[Discounts, memberships &amp; pre-payment agreements]),1,COUNTIF($A$2:A20, apc[Discounts, memberships &amp; pre-payment agreements])), 0)),"")</f>
        <v/>
      </c>
      <c r="B21" s="110"/>
      <c r="C21" s="111"/>
      <c r="D21" s="112"/>
      <c r="E21" s="117" t="str">
        <f>IF($A21="","", COUNTIF(apc[Discounts, memberships &amp; pre-payment agreements], A21))</f>
        <v/>
      </c>
      <c r="F21" s="117" t="str">
        <f>IF($A21="","", SUMIF(apc[Discounts, memberships &amp; pre-payment agreements], $A21, apc[APC paid (£) including VAT if charged]))</f>
        <v/>
      </c>
      <c r="G21" s="117" t="str">
        <f>IF($A21="","", SUMIF(apc[Discounts, memberships &amp; pre-payment agreements], $A21, apc[Amount of APC charged to COAF grant (including VAT if charged) in £] ))</f>
        <v/>
      </c>
      <c r="H21" s="117" t="str">
        <f>IF($A21="","", SUMIF(apc[Discounts, memberships &amp; pre-payment agreements], $A21, apc[Amount of APC charged to RCUK OA fund (including VAT if charged) in £]))</f>
        <v/>
      </c>
      <c r="I21" s="118" t="str">
        <f t="shared" si="1"/>
        <v/>
      </c>
      <c r="J21" s="118" t="str">
        <f t="shared" si="2"/>
        <v/>
      </c>
      <c r="K21" s="117" t="str">
        <f t="shared" si="3"/>
        <v/>
      </c>
    </row>
    <row r="22" spans="1:11" x14ac:dyDescent="0.2">
      <c r="A22" s="109" t="str">
        <f t="array" ref="A22">IFERROR(INDEX(apc[Discounts, memberships &amp; pre-payment agreements], MATCH(0,IF(ISBLANK(apc[Discounts, memberships &amp; pre-payment agreements]),1,COUNTIF($A$2:A21, apc[Discounts, memberships &amp; pre-payment agreements])), 0)),"")</f>
        <v/>
      </c>
      <c r="B22" s="110"/>
      <c r="C22" s="111"/>
      <c r="D22" s="112"/>
      <c r="E22" s="117" t="str">
        <f>IF($A22="","", COUNTIF(apc[Discounts, memberships &amp; pre-payment agreements], A22))</f>
        <v/>
      </c>
      <c r="F22" s="117" t="str">
        <f>IF($A22="","", SUMIF(apc[Discounts, memberships &amp; pre-payment agreements], $A22, apc[APC paid (£) including VAT if charged]))</f>
        <v/>
      </c>
      <c r="G22" s="117" t="str">
        <f>IF($A22="","", SUMIF(apc[Discounts, memberships &amp; pre-payment agreements], $A22, apc[Amount of APC charged to COAF grant (including VAT if charged) in £] ))</f>
        <v/>
      </c>
      <c r="H22" s="117" t="str">
        <f>IF($A22="","", SUMIF(apc[Discounts, memberships &amp; pre-payment agreements], $A22, apc[Amount of APC charged to RCUK OA fund (including VAT if charged) in £]))</f>
        <v/>
      </c>
      <c r="I22" s="118" t="str">
        <f t="shared" si="1"/>
        <v/>
      </c>
      <c r="J22" s="118" t="str">
        <f t="shared" si="2"/>
        <v/>
      </c>
      <c r="K22" s="117" t="str">
        <f t="shared" si="3"/>
        <v/>
      </c>
    </row>
    <row r="23" spans="1:11" x14ac:dyDescent="0.2">
      <c r="A23" s="109" t="str">
        <f t="array" ref="A23">IFERROR(INDEX(apc[Discounts, memberships &amp; pre-payment agreements], MATCH(0,IF(ISBLANK(apc[Discounts, memberships &amp; pre-payment agreements]),1,COUNTIF($A$2:A22, apc[Discounts, memberships &amp; pre-payment agreements])), 0)),"")</f>
        <v/>
      </c>
      <c r="B23" s="110"/>
      <c r="C23" s="111"/>
      <c r="D23" s="112"/>
      <c r="E23" s="117" t="str">
        <f>IF($A23="","", COUNTIF(apc[Discounts, memberships &amp; pre-payment agreements], A23))</f>
        <v/>
      </c>
      <c r="F23" s="117" t="str">
        <f>IF($A23="","", SUMIF(apc[Discounts, memberships &amp; pre-payment agreements], $A23, apc[APC paid (£) including VAT if charged]))</f>
        <v/>
      </c>
      <c r="G23" s="117" t="str">
        <f>IF($A23="","", SUMIF(apc[Discounts, memberships &amp; pre-payment agreements], $A23, apc[Amount of APC charged to COAF grant (including VAT if charged) in £] ))</f>
        <v/>
      </c>
      <c r="H23" s="117" t="str">
        <f>IF($A23="","", SUMIF(apc[Discounts, memberships &amp; pre-payment agreements], $A23, apc[Amount of APC charged to RCUK OA fund (including VAT if charged) in £]))</f>
        <v/>
      </c>
      <c r="I23" s="118" t="str">
        <f t="shared" si="1"/>
        <v/>
      </c>
      <c r="J23" s="118" t="str">
        <f t="shared" si="2"/>
        <v/>
      </c>
      <c r="K23" s="117" t="str">
        <f t="shared" si="3"/>
        <v/>
      </c>
    </row>
    <row r="24" spans="1:11" x14ac:dyDescent="0.2">
      <c r="A24" s="109" t="str">
        <f t="array" ref="A24">IFERROR(INDEX(apc[Discounts, memberships &amp; pre-payment agreements], MATCH(0,IF(ISBLANK(apc[Discounts, memberships &amp; pre-payment agreements]),1,COUNTIF($A$2:A23, apc[Discounts, memberships &amp; pre-payment agreements])), 0)),"")</f>
        <v/>
      </c>
      <c r="B24" s="110"/>
      <c r="C24" s="111"/>
      <c r="D24" s="112"/>
      <c r="E24" s="117" t="str">
        <f>IF($A24="","", COUNTIF(apc[Discounts, memberships &amp; pre-payment agreements], A24))</f>
        <v/>
      </c>
      <c r="F24" s="117" t="str">
        <f>IF($A24="","", SUMIF(apc[Discounts, memberships &amp; pre-payment agreements], $A24, apc[APC paid (£) including VAT if charged]))</f>
        <v/>
      </c>
      <c r="G24" s="117" t="str">
        <f>IF($A24="","", SUMIF(apc[Discounts, memberships &amp; pre-payment agreements], $A24, apc[Amount of APC charged to COAF grant (including VAT if charged) in £] ))</f>
        <v/>
      </c>
      <c r="H24" s="117" t="str">
        <f>IF($A24="","", SUMIF(apc[Discounts, memberships &amp; pre-payment agreements], $A24, apc[Amount of APC charged to RCUK OA fund (including VAT if charged) in £]))</f>
        <v/>
      </c>
      <c r="I24" s="118" t="str">
        <f t="shared" si="1"/>
        <v/>
      </c>
      <c r="J24" s="118" t="str">
        <f t="shared" si="2"/>
        <v/>
      </c>
      <c r="K24" s="117" t="str">
        <f t="shared" si="3"/>
        <v/>
      </c>
    </row>
    <row r="25" spans="1:11" x14ac:dyDescent="0.2">
      <c r="A25" s="109" t="str">
        <f t="array" ref="A25">IFERROR(INDEX(apc[Discounts, memberships &amp; pre-payment agreements], MATCH(0,IF(ISBLANK(apc[Discounts, memberships &amp; pre-payment agreements]),1,COUNTIF($A$2:A24, apc[Discounts, memberships &amp; pre-payment agreements])), 0)),"")</f>
        <v/>
      </c>
      <c r="B25" s="110"/>
      <c r="C25" s="111"/>
      <c r="D25" s="112"/>
      <c r="E25" s="117" t="str">
        <f>IF($A25="","", COUNTIF(apc[Discounts, memberships &amp; pre-payment agreements], A25))</f>
        <v/>
      </c>
      <c r="F25" s="117" t="str">
        <f>IF($A25="","", SUMIF(apc[Discounts, memberships &amp; pre-payment agreements], $A25, apc[APC paid (£) including VAT if charged]))</f>
        <v/>
      </c>
      <c r="G25" s="117" t="str">
        <f>IF($A25="","", SUMIF(apc[Discounts, memberships &amp; pre-payment agreements], $A25, apc[Amount of APC charged to COAF grant (including VAT if charged) in £] ))</f>
        <v/>
      </c>
      <c r="H25" s="117" t="str">
        <f>IF($A25="","", SUMIF(apc[Discounts, memberships &amp; pre-payment agreements], $A25, apc[Amount of APC charged to RCUK OA fund (including VAT if charged) in £]))</f>
        <v/>
      </c>
      <c r="I25" s="118" t="str">
        <f t="shared" si="1"/>
        <v/>
      </c>
      <c r="J25" s="118" t="str">
        <f t="shared" si="2"/>
        <v/>
      </c>
      <c r="K25" s="117" t="str">
        <f t="shared" si="3"/>
        <v/>
      </c>
    </row>
    <row r="26" spans="1:11" x14ac:dyDescent="0.2">
      <c r="A26" s="109" t="str">
        <f t="array" ref="A26">IFERROR(INDEX(apc[Discounts, memberships &amp; pre-payment agreements], MATCH(0,IF(ISBLANK(apc[Discounts, memberships &amp; pre-payment agreements]),1,COUNTIF($A$2:A25, apc[Discounts, memberships &amp; pre-payment agreements])), 0)),"")</f>
        <v/>
      </c>
      <c r="B26" s="110"/>
      <c r="C26" s="111"/>
      <c r="D26" s="112"/>
      <c r="E26" s="117" t="str">
        <f>IF($A26="","", COUNTIF(apc[Discounts, memberships &amp; pre-payment agreements], A26))</f>
        <v/>
      </c>
      <c r="F26" s="117" t="str">
        <f>IF($A26="","", SUMIF(apc[Discounts, memberships &amp; pre-payment agreements], $A26, apc[APC paid (£) including VAT if charged]))</f>
        <v/>
      </c>
      <c r="G26" s="117" t="str">
        <f>IF($A26="","", SUMIF(apc[Discounts, memberships &amp; pre-payment agreements], $A26, apc[Amount of APC charged to COAF grant (including VAT if charged) in £] ))</f>
        <v/>
      </c>
      <c r="H26" s="117" t="str">
        <f>IF($A26="","", SUMIF(apc[Discounts, memberships &amp; pre-payment agreements], $A26, apc[Amount of APC charged to RCUK OA fund (including VAT if charged) in £]))</f>
        <v/>
      </c>
      <c r="I26" s="118" t="str">
        <f t="shared" si="1"/>
        <v/>
      </c>
      <c r="J26" s="118" t="str">
        <f t="shared" si="2"/>
        <v/>
      </c>
      <c r="K26" s="117" t="str">
        <f t="shared" si="3"/>
        <v/>
      </c>
    </row>
    <row r="27" spans="1:11" x14ac:dyDescent="0.2">
      <c r="A27" s="109" t="str">
        <f t="array" ref="A27">IFERROR(INDEX(apc[Discounts, memberships &amp; pre-payment agreements], MATCH(0,IF(ISBLANK(apc[Discounts, memberships &amp; pre-payment agreements]),1,COUNTIF($A$2:A26, apc[Discounts, memberships &amp; pre-payment agreements])), 0)),"")</f>
        <v/>
      </c>
      <c r="B27" s="110"/>
      <c r="C27" s="111"/>
      <c r="D27" s="112"/>
      <c r="E27" s="117" t="str">
        <f>IF($A27="","", COUNTIF(apc[Discounts, memberships &amp; pre-payment agreements], A27))</f>
        <v/>
      </c>
      <c r="F27" s="117" t="str">
        <f>IF($A27="","", SUMIF(apc[Discounts, memberships &amp; pre-payment agreements], $A27, apc[APC paid (£) including VAT if charged]))</f>
        <v/>
      </c>
      <c r="G27" s="117" t="str">
        <f>IF($A27="","", SUMIF(apc[Discounts, memberships &amp; pre-payment agreements], $A27, apc[Amount of APC charged to COAF grant (including VAT if charged) in £] ))</f>
        <v/>
      </c>
      <c r="H27" s="117" t="str">
        <f>IF($A27="","", SUMIF(apc[Discounts, memberships &amp; pre-payment agreements], $A27, apc[Amount of APC charged to RCUK OA fund (including VAT if charged) in £]))</f>
        <v/>
      </c>
      <c r="I27" s="118" t="str">
        <f t="shared" si="1"/>
        <v/>
      </c>
      <c r="J27" s="118" t="str">
        <f t="shared" si="2"/>
        <v/>
      </c>
      <c r="K27" s="117" t="str">
        <f t="shared" si="3"/>
        <v/>
      </c>
    </row>
    <row r="28" spans="1:11" x14ac:dyDescent="0.2">
      <c r="A28" s="109" t="str">
        <f t="array" ref="A28">IFERROR(INDEX(apc[Discounts, memberships &amp; pre-payment agreements], MATCH(0,IF(ISBLANK(apc[Discounts, memberships &amp; pre-payment agreements]),1,COUNTIF($A$2:A27, apc[Discounts, memberships &amp; pre-payment agreements])), 0)),"")</f>
        <v/>
      </c>
      <c r="B28" s="110"/>
      <c r="C28" s="111"/>
      <c r="D28" s="112"/>
      <c r="E28" s="117" t="str">
        <f>IF($A28="","", COUNTIF(apc[Discounts, memberships &amp; pre-payment agreements], A28))</f>
        <v/>
      </c>
      <c r="F28" s="117" t="str">
        <f>IF($A28="","", SUMIF(apc[Discounts, memberships &amp; pre-payment agreements], $A28, apc[APC paid (£) including VAT if charged]))</f>
        <v/>
      </c>
      <c r="G28" s="117" t="str">
        <f>IF($A28="","", SUMIF(apc[Discounts, memberships &amp; pre-payment agreements], $A28, apc[Amount of APC charged to COAF grant (including VAT if charged) in £] ))</f>
        <v/>
      </c>
      <c r="H28" s="117" t="str">
        <f>IF($A28="","", SUMIF(apc[Discounts, memberships &amp; pre-payment agreements], $A28, apc[Amount of APC charged to RCUK OA fund (including VAT if charged) in £]))</f>
        <v/>
      </c>
      <c r="I28" s="118" t="str">
        <f t="shared" si="1"/>
        <v/>
      </c>
      <c r="J28" s="118" t="str">
        <f t="shared" si="2"/>
        <v/>
      </c>
      <c r="K28" s="117" t="str">
        <f t="shared" si="3"/>
        <v/>
      </c>
    </row>
    <row r="29" spans="1:11" x14ac:dyDescent="0.2">
      <c r="A29" s="109" t="str">
        <f t="array" ref="A29">IFERROR(INDEX(apc[Discounts, memberships &amp; pre-payment agreements], MATCH(0,IF(ISBLANK(apc[Discounts, memberships &amp; pre-payment agreements]),1,COUNTIF($A$2:A28, apc[Discounts, memberships &amp; pre-payment agreements])), 0)),"")</f>
        <v/>
      </c>
      <c r="B29" s="110"/>
      <c r="C29" s="111"/>
      <c r="D29" s="112"/>
      <c r="E29" s="117" t="str">
        <f>IF($A29="","", COUNTIF(apc[Discounts, memberships &amp; pre-payment agreements], A29))</f>
        <v/>
      </c>
      <c r="F29" s="117" t="str">
        <f>IF($A29="","", SUMIF(apc[Discounts, memberships &amp; pre-payment agreements], $A29, apc[APC paid (£) including VAT if charged]))</f>
        <v/>
      </c>
      <c r="G29" s="117" t="str">
        <f>IF($A29="","", SUMIF(apc[Discounts, memberships &amp; pre-payment agreements], $A29, apc[Amount of APC charged to COAF grant (including VAT if charged) in £] ))</f>
        <v/>
      </c>
      <c r="H29" s="117" t="str">
        <f>IF($A29="","", SUMIF(apc[Discounts, memberships &amp; pre-payment agreements], $A29, apc[Amount of APC charged to RCUK OA fund (including VAT if charged) in £]))</f>
        <v/>
      </c>
      <c r="I29" s="118" t="str">
        <f t="shared" si="1"/>
        <v/>
      </c>
      <c r="J29" s="118" t="str">
        <f t="shared" si="2"/>
        <v/>
      </c>
      <c r="K29" s="117" t="str">
        <f t="shared" si="3"/>
        <v/>
      </c>
    </row>
    <row r="30" spans="1:11" x14ac:dyDescent="0.2">
      <c r="A30" s="109" t="str">
        <f t="array" ref="A30">IFERROR(INDEX(apc[Discounts, memberships &amp; pre-payment agreements], MATCH(0,IF(ISBLANK(apc[Discounts, memberships &amp; pre-payment agreements]),1,COUNTIF($A$2:A29, apc[Discounts, memberships &amp; pre-payment agreements])), 0)),"")</f>
        <v/>
      </c>
      <c r="B30" s="110"/>
      <c r="C30" s="111"/>
      <c r="D30" s="112"/>
      <c r="E30" s="117" t="str">
        <f>IF($A30="","", COUNTIF(apc[Discounts, memberships &amp; pre-payment agreements], A30))</f>
        <v/>
      </c>
      <c r="F30" s="117" t="str">
        <f>IF($A30="","", SUMIF(apc[Discounts, memberships &amp; pre-payment agreements], $A30, apc[APC paid (£) including VAT if charged]))</f>
        <v/>
      </c>
      <c r="G30" s="117" t="str">
        <f>IF($A30="","", SUMIF(apc[Discounts, memberships &amp; pre-payment agreements], $A30, apc[Amount of APC charged to COAF grant (including VAT if charged) in £] ))</f>
        <v/>
      </c>
      <c r="H30" s="117" t="str">
        <f>IF($A30="","", SUMIF(apc[Discounts, memberships &amp; pre-payment agreements], $A30, apc[Amount of APC charged to RCUK OA fund (including VAT if charged) in £]))</f>
        <v/>
      </c>
      <c r="I30" s="118" t="str">
        <f t="shared" si="1"/>
        <v/>
      </c>
      <c r="J30" s="118" t="str">
        <f t="shared" si="2"/>
        <v/>
      </c>
      <c r="K30" s="117" t="str">
        <f t="shared" si="3"/>
        <v/>
      </c>
    </row>
    <row r="31" spans="1:11" x14ac:dyDescent="0.2">
      <c r="A31" s="109" t="str">
        <f t="array" ref="A31">IFERROR(INDEX(apc[Discounts, memberships &amp; pre-payment agreements], MATCH(0,IF(ISBLANK(apc[Discounts, memberships &amp; pre-payment agreements]),1,COUNTIF($A$2:A30, apc[Discounts, memberships &amp; pre-payment agreements])), 0)),"")</f>
        <v/>
      </c>
      <c r="B31" s="110"/>
      <c r="C31" s="111"/>
      <c r="D31" s="112"/>
      <c r="E31" s="117" t="str">
        <f>IF($A31="","", COUNTIF(apc[Discounts, memberships &amp; pre-payment agreements], A31))</f>
        <v/>
      </c>
      <c r="F31" s="117" t="str">
        <f>IF($A31="","", SUMIF(apc[Discounts, memberships &amp; pre-payment agreements], $A31, apc[APC paid (£) including VAT if charged]))</f>
        <v/>
      </c>
      <c r="G31" s="117" t="str">
        <f>IF($A31="","", SUMIF(apc[Discounts, memberships &amp; pre-payment agreements], $A31, apc[Amount of APC charged to COAF grant (including VAT if charged) in £] ))</f>
        <v/>
      </c>
      <c r="H31" s="117" t="str">
        <f>IF($A31="","", SUMIF(apc[Discounts, memberships &amp; pre-payment agreements], $A31, apc[Amount of APC charged to RCUK OA fund (including VAT if charged) in £]))</f>
        <v/>
      </c>
      <c r="I31" s="118" t="str">
        <f t="shared" si="1"/>
        <v/>
      </c>
      <c r="J31" s="118" t="str">
        <f t="shared" si="2"/>
        <v/>
      </c>
      <c r="K31" s="117" t="str">
        <f t="shared" si="3"/>
        <v/>
      </c>
    </row>
    <row r="32" spans="1:11" x14ac:dyDescent="0.2">
      <c r="A32" s="109" t="str">
        <f t="array" ref="A32">IFERROR(INDEX(apc[Discounts, memberships &amp; pre-payment agreements], MATCH(0,IF(ISBLANK(apc[Discounts, memberships &amp; pre-payment agreements]),1,COUNTIF($A$2:A31, apc[Discounts, memberships &amp; pre-payment agreements])), 0)),"")</f>
        <v/>
      </c>
      <c r="B32" s="110"/>
      <c r="C32" s="111"/>
      <c r="D32" s="112"/>
      <c r="E32" s="117" t="str">
        <f>IF($A32="","", COUNTIF(apc[Discounts, memberships &amp; pre-payment agreements], A32))</f>
        <v/>
      </c>
      <c r="F32" s="117" t="str">
        <f>IF($A32="","", SUMIF(apc[Discounts, memberships &amp; pre-payment agreements], $A32, apc[APC paid (£) including VAT if charged]))</f>
        <v/>
      </c>
      <c r="G32" s="117" t="str">
        <f>IF($A32="","", SUMIF(apc[Discounts, memberships &amp; pre-payment agreements], $A32, apc[Amount of APC charged to COAF grant (including VAT if charged) in £] ))</f>
        <v/>
      </c>
      <c r="H32" s="117" t="str">
        <f>IF($A32="","", SUMIF(apc[Discounts, memberships &amp; pre-payment agreements], $A32, apc[Amount of APC charged to RCUK OA fund (including VAT if charged) in £]))</f>
        <v/>
      </c>
      <c r="I32" s="118" t="str">
        <f t="shared" si="1"/>
        <v/>
      </c>
      <c r="J32" s="118" t="str">
        <f t="shared" si="2"/>
        <v/>
      </c>
      <c r="K32" s="117" t="str">
        <f t="shared" si="3"/>
        <v/>
      </c>
    </row>
    <row r="33" spans="1:11" x14ac:dyDescent="0.2">
      <c r="A33" s="109" t="str">
        <f t="array" ref="A33">IFERROR(INDEX(apc[Discounts, memberships &amp; pre-payment agreements], MATCH(0,IF(ISBLANK(apc[Discounts, memberships &amp; pre-payment agreements]),1,COUNTIF($A$2:A32, apc[Discounts, memberships &amp; pre-payment agreements])), 0)),"")</f>
        <v/>
      </c>
      <c r="B33" s="110"/>
      <c r="C33" s="111"/>
      <c r="D33" s="112"/>
      <c r="E33" s="117" t="str">
        <f>IF($A33="","", COUNTIF(apc[Discounts, memberships &amp; pre-payment agreements], A33))</f>
        <v/>
      </c>
      <c r="F33" s="117" t="str">
        <f>IF($A33="","", SUMIF(apc[Discounts, memberships &amp; pre-payment agreements], $A33, apc[APC paid (£) including VAT if charged]))</f>
        <v/>
      </c>
      <c r="G33" s="117" t="str">
        <f>IF($A33="","", SUMIF(apc[Discounts, memberships &amp; pre-payment agreements], $A33, apc[Amount of APC charged to COAF grant (including VAT if charged) in £] ))</f>
        <v/>
      </c>
      <c r="H33" s="117" t="str">
        <f>IF($A33="","", SUMIF(apc[Discounts, memberships &amp; pre-payment agreements], $A33, apc[Amount of APC charged to RCUK OA fund (including VAT if charged) in £]))</f>
        <v/>
      </c>
      <c r="I33" s="118" t="str">
        <f t="shared" si="1"/>
        <v/>
      </c>
      <c r="J33" s="118" t="str">
        <f t="shared" si="2"/>
        <v/>
      </c>
      <c r="K33" s="117" t="str">
        <f t="shared" si="3"/>
        <v/>
      </c>
    </row>
    <row r="34" spans="1:11" x14ac:dyDescent="0.2">
      <c r="A34" s="109" t="str">
        <f t="array" ref="A34">IFERROR(INDEX(apc[Discounts, memberships &amp; pre-payment agreements], MATCH(0,IF(ISBLANK(apc[Discounts, memberships &amp; pre-payment agreements]),1,COUNTIF($A$2:A33, apc[Discounts, memberships &amp; pre-payment agreements])), 0)),"")</f>
        <v/>
      </c>
      <c r="B34" s="110"/>
      <c r="C34" s="111"/>
      <c r="D34" s="112"/>
      <c r="E34" s="117" t="str">
        <f>IF($A34="","", COUNTIF(apc[Discounts, memberships &amp; pre-payment agreements], A34))</f>
        <v/>
      </c>
      <c r="F34" s="117" t="str">
        <f>IF($A34="","", SUMIF(apc[Discounts, memberships &amp; pre-payment agreements], $A34, apc[APC paid (£) including VAT if charged]))</f>
        <v/>
      </c>
      <c r="G34" s="117" t="str">
        <f>IF($A34="","", SUMIF(apc[Discounts, memberships &amp; pre-payment agreements], $A34, apc[Amount of APC charged to COAF grant (including VAT if charged) in £] ))</f>
        <v/>
      </c>
      <c r="H34" s="117" t="str">
        <f>IF($A34="","", SUMIF(apc[Discounts, memberships &amp; pre-payment agreements], $A34, apc[Amount of APC charged to RCUK OA fund (including VAT if charged) in £]))</f>
        <v/>
      </c>
      <c r="I34" s="118" t="str">
        <f t="shared" si="1"/>
        <v/>
      </c>
      <c r="J34" s="118" t="str">
        <f t="shared" si="2"/>
        <v/>
      </c>
      <c r="K34" s="117" t="str">
        <f t="shared" si="3"/>
        <v/>
      </c>
    </row>
    <row r="35" spans="1:11" x14ac:dyDescent="0.2">
      <c r="A35" s="109" t="str">
        <f t="array" ref="A35">IFERROR(INDEX(apc[Discounts, memberships &amp; pre-payment agreements], MATCH(0,IF(ISBLANK(apc[Discounts, memberships &amp; pre-payment agreements]),1,COUNTIF($A$2:A34, apc[Discounts, memberships &amp; pre-payment agreements])), 0)),"")</f>
        <v/>
      </c>
      <c r="B35" s="110"/>
      <c r="C35" s="111"/>
      <c r="D35" s="112"/>
      <c r="E35" s="117" t="str">
        <f>IF($A35="","", COUNTIF(apc[Discounts, memberships &amp; pre-payment agreements], A35))</f>
        <v/>
      </c>
      <c r="F35" s="117" t="str">
        <f>IF($A35="","", SUMIF(apc[Discounts, memberships &amp; pre-payment agreements], $A35, apc[APC paid (£) including VAT if charged]))</f>
        <v/>
      </c>
      <c r="G35" s="117" t="str">
        <f>IF($A35="","", SUMIF(apc[Discounts, memberships &amp; pre-payment agreements], $A35, apc[Amount of APC charged to COAF grant (including VAT if charged) in £] ))</f>
        <v/>
      </c>
      <c r="H35" s="117" t="str">
        <f>IF($A35="","", SUMIF(apc[Discounts, memberships &amp; pre-payment agreements], $A35, apc[Amount of APC charged to RCUK OA fund (including VAT if charged) in £]))</f>
        <v/>
      </c>
      <c r="I35" s="118" t="str">
        <f t="shared" si="1"/>
        <v/>
      </c>
      <c r="J35" s="118" t="str">
        <f t="shared" si="2"/>
        <v/>
      </c>
      <c r="K35" s="117" t="str">
        <f t="shared" si="3"/>
        <v/>
      </c>
    </row>
    <row r="36" spans="1:11" x14ac:dyDescent="0.2">
      <c r="A36" s="109" t="str">
        <f t="array" ref="A36">IFERROR(INDEX(apc[Discounts, memberships &amp; pre-payment agreements], MATCH(0,IF(ISBLANK(apc[Discounts, memberships &amp; pre-payment agreements]),1,COUNTIF($A$2:A35, apc[Discounts, memberships &amp; pre-payment agreements])), 0)),"")</f>
        <v/>
      </c>
      <c r="B36" s="110"/>
      <c r="C36" s="111"/>
      <c r="D36" s="112"/>
      <c r="E36" s="117" t="str">
        <f>IF($A36="","", COUNTIF(apc[Discounts, memberships &amp; pre-payment agreements], A36))</f>
        <v/>
      </c>
      <c r="F36" s="117" t="str">
        <f>IF($A36="","", SUMIF(apc[Discounts, memberships &amp; pre-payment agreements], $A36, apc[APC paid (£) including VAT if charged]))</f>
        <v/>
      </c>
      <c r="G36" s="117" t="str">
        <f>IF($A36="","", SUMIF(apc[Discounts, memberships &amp; pre-payment agreements], $A36, apc[Amount of APC charged to COAF grant (including VAT if charged) in £] ))</f>
        <v/>
      </c>
      <c r="H36" s="117" t="str">
        <f>IF($A36="","", SUMIF(apc[Discounts, memberships &amp; pre-payment agreements], $A36, apc[Amount of APC charged to RCUK OA fund (including VAT if charged) in £]))</f>
        <v/>
      </c>
      <c r="I36" s="118" t="str">
        <f t="shared" si="1"/>
        <v/>
      </c>
      <c r="J36" s="118" t="str">
        <f t="shared" si="2"/>
        <v/>
      </c>
      <c r="K36" s="117" t="str">
        <f t="shared" si="3"/>
        <v/>
      </c>
    </row>
    <row r="37" spans="1:11" x14ac:dyDescent="0.2">
      <c r="A37" s="109" t="str">
        <f t="array" ref="A37">IFERROR(INDEX(apc[Discounts, memberships &amp; pre-payment agreements], MATCH(0,IF(ISBLANK(apc[Discounts, memberships &amp; pre-payment agreements]),1,COUNTIF($A$2:A36, apc[Discounts, memberships &amp; pre-payment agreements])), 0)),"")</f>
        <v/>
      </c>
      <c r="B37" s="110"/>
      <c r="C37" s="111"/>
      <c r="D37" s="112"/>
      <c r="E37" s="117" t="str">
        <f>IF($A37="","", COUNTIF(apc[Discounts, memberships &amp; pre-payment agreements], A37))</f>
        <v/>
      </c>
      <c r="F37" s="117" t="str">
        <f>IF($A37="","", SUMIF(apc[Discounts, memberships &amp; pre-payment agreements], $A37, apc[APC paid (£) including VAT if charged]))</f>
        <v/>
      </c>
      <c r="G37" s="117" t="str">
        <f>IF($A37="","", SUMIF(apc[Discounts, memberships &amp; pre-payment agreements], $A37, apc[Amount of APC charged to COAF grant (including VAT if charged) in £] ))</f>
        <v/>
      </c>
      <c r="H37" s="117" t="str">
        <f>IF($A37="","", SUMIF(apc[Discounts, memberships &amp; pre-payment agreements], $A37, apc[Amount of APC charged to RCUK OA fund (including VAT if charged) in £]))</f>
        <v/>
      </c>
      <c r="I37" s="118" t="str">
        <f t="shared" si="1"/>
        <v/>
      </c>
      <c r="J37" s="118" t="str">
        <f t="shared" si="2"/>
        <v/>
      </c>
      <c r="K37" s="117" t="str">
        <f t="shared" si="3"/>
        <v/>
      </c>
    </row>
    <row r="38" spans="1:11" x14ac:dyDescent="0.2">
      <c r="A38" s="109" t="str">
        <f t="array" ref="A38">IFERROR(INDEX(apc[Discounts, memberships &amp; pre-payment agreements], MATCH(0,IF(ISBLANK(apc[Discounts, memberships &amp; pre-payment agreements]),1,COUNTIF($A$2:A37, apc[Discounts, memberships &amp; pre-payment agreements])), 0)),"")</f>
        <v/>
      </c>
      <c r="B38" s="110"/>
      <c r="C38" s="111"/>
      <c r="D38" s="112"/>
      <c r="E38" s="117" t="str">
        <f>IF($A38="","", COUNTIF(apc[Discounts, memberships &amp; pre-payment agreements], A38))</f>
        <v/>
      </c>
      <c r="F38" s="117" t="str">
        <f>IF($A38="","", SUMIF(apc[Discounts, memberships &amp; pre-payment agreements], $A38, apc[APC paid (£) including VAT if charged]))</f>
        <v/>
      </c>
      <c r="G38" s="117" t="str">
        <f>IF($A38="","", SUMIF(apc[Discounts, memberships &amp; pre-payment agreements], $A38, apc[Amount of APC charged to COAF grant (including VAT if charged) in £] ))</f>
        <v/>
      </c>
      <c r="H38" s="117" t="str">
        <f>IF($A38="","", SUMIF(apc[Discounts, memberships &amp; pre-payment agreements], $A38, apc[Amount of APC charged to RCUK OA fund (including VAT if charged) in £]))</f>
        <v/>
      </c>
      <c r="I38" s="118" t="str">
        <f t="shared" si="1"/>
        <v/>
      </c>
      <c r="J38" s="118" t="str">
        <f t="shared" si="2"/>
        <v/>
      </c>
      <c r="K38" s="117" t="str">
        <f t="shared" si="3"/>
        <v/>
      </c>
    </row>
    <row r="39" spans="1:11" x14ac:dyDescent="0.2">
      <c r="A39" s="109" t="str">
        <f t="array" ref="A39">IFERROR(INDEX(apc[Discounts, memberships &amp; pre-payment agreements], MATCH(0,IF(ISBLANK(apc[Discounts, memberships &amp; pre-payment agreements]),1,COUNTIF($A$2:A38, apc[Discounts, memberships &amp; pre-payment agreements])), 0)),"")</f>
        <v/>
      </c>
      <c r="B39" s="110"/>
      <c r="C39" s="111"/>
      <c r="D39" s="112"/>
      <c r="E39" s="117" t="str">
        <f>IF($A39="","", COUNTIF(apc[Discounts, memberships &amp; pre-payment agreements], A39))</f>
        <v/>
      </c>
      <c r="F39" s="117" t="str">
        <f>IF($A39="","", SUMIF(apc[Discounts, memberships &amp; pre-payment agreements], $A39, apc[APC paid (£) including VAT if charged]))</f>
        <v/>
      </c>
      <c r="G39" s="117" t="str">
        <f>IF($A39="","", SUMIF(apc[Discounts, memberships &amp; pre-payment agreements], $A39, apc[Amount of APC charged to COAF grant (including VAT if charged) in £] ))</f>
        <v/>
      </c>
      <c r="H39" s="117" t="str">
        <f>IF($A39="","", SUMIF(apc[Discounts, memberships &amp; pre-payment agreements], $A39, apc[Amount of APC charged to RCUK OA fund (including VAT if charged) in £]))</f>
        <v/>
      </c>
      <c r="I39" s="118" t="str">
        <f t="shared" si="1"/>
        <v/>
      </c>
      <c r="J39" s="118" t="str">
        <f t="shared" si="2"/>
        <v/>
      </c>
      <c r="K39" s="117" t="str">
        <f t="shared" si="3"/>
        <v/>
      </c>
    </row>
    <row r="40" spans="1:11" x14ac:dyDescent="0.2">
      <c r="A40" s="109" t="str">
        <f t="array" ref="A40">IFERROR(INDEX(apc[Discounts, memberships &amp; pre-payment agreements], MATCH(0,IF(ISBLANK(apc[Discounts, memberships &amp; pre-payment agreements]),1,COUNTIF($A$2:A39, apc[Discounts, memberships &amp; pre-payment agreements])), 0)),"")</f>
        <v/>
      </c>
      <c r="B40" s="110"/>
      <c r="C40" s="111"/>
      <c r="D40" s="112"/>
      <c r="E40" s="117" t="str">
        <f>IF($A40="","", COUNTIF(apc[Discounts, memberships &amp; pre-payment agreements], A40))</f>
        <v/>
      </c>
      <c r="F40" s="117" t="str">
        <f>IF($A40="","", SUMIF(apc[Discounts, memberships &amp; pre-payment agreements], $A40, apc[APC paid (£) including VAT if charged]))</f>
        <v/>
      </c>
      <c r="G40" s="117" t="str">
        <f>IF($A40="","", SUMIF(apc[Discounts, memberships &amp; pre-payment agreements], $A40, apc[Amount of APC charged to COAF grant (including VAT if charged) in £] ))</f>
        <v/>
      </c>
      <c r="H40" s="117" t="str">
        <f>IF($A40="","", SUMIF(apc[Discounts, memberships &amp; pre-payment agreements], $A40, apc[Amount of APC charged to RCUK OA fund (including VAT if charged) in £]))</f>
        <v/>
      </c>
      <c r="I40" s="118" t="str">
        <f t="shared" si="1"/>
        <v/>
      </c>
      <c r="J40" s="118" t="str">
        <f t="shared" si="2"/>
        <v/>
      </c>
      <c r="K40" s="117" t="str">
        <f t="shared" si="3"/>
        <v/>
      </c>
    </row>
    <row r="41" spans="1:11" x14ac:dyDescent="0.2">
      <c r="A41" s="109" t="str">
        <f t="array" ref="A41">IFERROR(INDEX(apc[Discounts, memberships &amp; pre-payment agreements], MATCH(0,IF(ISBLANK(apc[Discounts, memberships &amp; pre-payment agreements]),1,COUNTIF($A$2:A40, apc[Discounts, memberships &amp; pre-payment agreements])), 0)),"")</f>
        <v/>
      </c>
      <c r="B41" s="110"/>
      <c r="C41" s="111"/>
      <c r="D41" s="112"/>
      <c r="E41" s="117" t="str">
        <f>IF($A41="","", COUNTIF(apc[Discounts, memberships &amp; pre-payment agreements], A41))</f>
        <v/>
      </c>
      <c r="F41" s="117" t="str">
        <f>IF($A41="","", SUMIF(apc[Discounts, memberships &amp; pre-payment agreements], $A41, apc[APC paid (£) including VAT if charged]))</f>
        <v/>
      </c>
      <c r="G41" s="117" t="str">
        <f>IF($A41="","", SUMIF(apc[Discounts, memberships &amp; pre-payment agreements], $A41, apc[Amount of APC charged to COAF grant (including VAT if charged) in £] ))</f>
        <v/>
      </c>
      <c r="H41" s="117" t="str">
        <f>IF($A41="","", SUMIF(apc[Discounts, memberships &amp; pre-payment agreements], $A41, apc[Amount of APC charged to RCUK OA fund (including VAT if charged) in £]))</f>
        <v/>
      </c>
      <c r="I41" s="118" t="str">
        <f t="shared" si="1"/>
        <v/>
      </c>
      <c r="J41" s="118" t="str">
        <f t="shared" si="2"/>
        <v/>
      </c>
      <c r="K41" s="117" t="str">
        <f t="shared" si="3"/>
        <v/>
      </c>
    </row>
    <row r="42" spans="1:11" x14ac:dyDescent="0.2">
      <c r="A42" s="109" t="str">
        <f t="array" ref="A42">IFERROR(INDEX(apc[Discounts, memberships &amp; pre-payment agreements], MATCH(0,IF(ISBLANK(apc[Discounts, memberships &amp; pre-payment agreements]),1,COUNTIF($A$2:A41, apc[Discounts, memberships &amp; pre-payment agreements])), 0)),"")</f>
        <v/>
      </c>
      <c r="B42" s="110"/>
      <c r="C42" s="111"/>
      <c r="D42" s="112"/>
      <c r="E42" s="117" t="str">
        <f>IF($A42="","", COUNTIF(apc[Discounts, memberships &amp; pre-payment agreements], A42))</f>
        <v/>
      </c>
      <c r="F42" s="117" t="str">
        <f>IF($A42="","", SUMIF(apc[Discounts, memberships &amp; pre-payment agreements], $A42, apc[APC paid (£) including VAT if charged]))</f>
        <v/>
      </c>
      <c r="G42" s="117" t="str">
        <f>IF($A42="","", SUMIF(apc[Discounts, memberships &amp; pre-payment agreements], $A42, apc[Amount of APC charged to COAF grant (including VAT if charged) in £] ))</f>
        <v/>
      </c>
      <c r="H42" s="117" t="str">
        <f>IF($A42="","", SUMIF(apc[Discounts, memberships &amp; pre-payment agreements], $A42, apc[Amount of APC charged to RCUK OA fund (including VAT if charged) in £]))</f>
        <v/>
      </c>
      <c r="I42" s="118" t="str">
        <f t="shared" si="1"/>
        <v/>
      </c>
      <c r="J42" s="118" t="str">
        <f t="shared" si="2"/>
        <v/>
      </c>
      <c r="K42" s="117" t="str">
        <f t="shared" si="3"/>
        <v/>
      </c>
    </row>
    <row r="43" spans="1:11" x14ac:dyDescent="0.2">
      <c r="A43" s="109" t="str">
        <f t="array" ref="A43">IFERROR(INDEX(apc[Discounts, memberships &amp; pre-payment agreements], MATCH(0,IF(ISBLANK(apc[Discounts, memberships &amp; pre-payment agreements]),1,COUNTIF($A$2:A42, apc[Discounts, memberships &amp; pre-payment agreements])), 0)),"")</f>
        <v/>
      </c>
      <c r="B43" s="110"/>
      <c r="C43" s="111"/>
      <c r="D43" s="112"/>
      <c r="E43" s="117" t="str">
        <f>IF($A43="","", COUNTIF(apc[Discounts, memberships &amp; pre-payment agreements], A43))</f>
        <v/>
      </c>
      <c r="F43" s="117" t="str">
        <f>IF($A43="","", SUMIF(apc[Discounts, memberships &amp; pre-payment agreements], $A43, apc[APC paid (£) including VAT if charged]))</f>
        <v/>
      </c>
      <c r="G43" s="117" t="str">
        <f>IF($A43="","", SUMIF(apc[Discounts, memberships &amp; pre-payment agreements], $A43, apc[Amount of APC charged to COAF grant (including VAT if charged) in £] ))</f>
        <v/>
      </c>
      <c r="H43" s="117" t="str">
        <f>IF($A43="","", SUMIF(apc[Discounts, memberships &amp; pre-payment agreements], $A43, apc[Amount of APC charged to RCUK OA fund (including VAT if charged) in £]))</f>
        <v/>
      </c>
      <c r="I43" s="118" t="str">
        <f t="shared" si="1"/>
        <v/>
      </c>
      <c r="J43" s="118" t="str">
        <f t="shared" si="2"/>
        <v/>
      </c>
      <c r="K43" s="117" t="str">
        <f t="shared" si="3"/>
        <v/>
      </c>
    </row>
    <row r="44" spans="1:11" x14ac:dyDescent="0.2">
      <c r="A44" s="109" t="str">
        <f t="array" ref="A44">IFERROR(INDEX(apc[Discounts, memberships &amp; pre-payment agreements], MATCH(0,IF(ISBLANK(apc[Discounts, memberships &amp; pre-payment agreements]),1,COUNTIF($A$2:A43, apc[Discounts, memberships &amp; pre-payment agreements])), 0)),"")</f>
        <v/>
      </c>
      <c r="B44" s="110"/>
      <c r="C44" s="111"/>
      <c r="D44" s="112"/>
      <c r="E44" s="117" t="str">
        <f>IF($A44="","", COUNTIF(apc[Discounts, memberships &amp; pre-payment agreements], A44))</f>
        <v/>
      </c>
      <c r="F44" s="117" t="str">
        <f>IF($A44="","", SUMIF(apc[Discounts, memberships &amp; pre-payment agreements], $A44, apc[APC paid (£) including VAT if charged]))</f>
        <v/>
      </c>
      <c r="G44" s="117" t="str">
        <f>IF($A44="","", SUMIF(apc[Discounts, memberships &amp; pre-payment agreements], $A44, apc[Amount of APC charged to COAF grant (including VAT if charged) in £] ))</f>
        <v/>
      </c>
      <c r="H44" s="117" t="str">
        <f>IF($A44="","", SUMIF(apc[Discounts, memberships &amp; pre-payment agreements], $A44, apc[Amount of APC charged to RCUK OA fund (including VAT if charged) in £]))</f>
        <v/>
      </c>
      <c r="I44" s="118" t="str">
        <f t="shared" si="1"/>
        <v/>
      </c>
      <c r="J44" s="118" t="str">
        <f t="shared" si="2"/>
        <v/>
      </c>
      <c r="K44" s="117" t="str">
        <f t="shared" si="3"/>
        <v/>
      </c>
    </row>
    <row r="45" spans="1:11" x14ac:dyDescent="0.2">
      <c r="A45" s="109" t="str">
        <f t="array" ref="A45">IFERROR(INDEX(apc[Discounts, memberships &amp; pre-payment agreements], MATCH(0,IF(ISBLANK(apc[Discounts, memberships &amp; pre-payment agreements]),1,COUNTIF($A$2:A44, apc[Discounts, memberships &amp; pre-payment agreements])), 0)),"")</f>
        <v/>
      </c>
      <c r="B45" s="110"/>
      <c r="C45" s="111"/>
      <c r="D45" s="112"/>
      <c r="E45" s="117" t="str">
        <f>IF($A45="","", COUNTIF(apc[Discounts, memberships &amp; pre-payment agreements], A45))</f>
        <v/>
      </c>
      <c r="F45" s="117" t="str">
        <f>IF($A45="","", SUMIF(apc[Discounts, memberships &amp; pre-payment agreements], $A45, apc[APC paid (£) including VAT if charged]))</f>
        <v/>
      </c>
      <c r="G45" s="117" t="str">
        <f>IF($A45="","", SUMIF(apc[Discounts, memberships &amp; pre-payment agreements], $A45, apc[Amount of APC charged to COAF grant (including VAT if charged) in £] ))</f>
        <v/>
      </c>
      <c r="H45" s="117" t="str">
        <f>IF($A45="","", SUMIF(apc[Discounts, memberships &amp; pre-payment agreements], $A45, apc[Amount of APC charged to RCUK OA fund (including VAT if charged) in £]))</f>
        <v/>
      </c>
      <c r="I45" s="118" t="str">
        <f t="shared" si="1"/>
        <v/>
      </c>
      <c r="J45" s="118" t="str">
        <f t="shared" si="2"/>
        <v/>
      </c>
      <c r="K45" s="117" t="str">
        <f t="shared" si="3"/>
        <v/>
      </c>
    </row>
    <row r="46" spans="1:11" x14ac:dyDescent="0.2">
      <c r="A46" s="109" t="str">
        <f t="array" ref="A46">IFERROR(INDEX(apc[Discounts, memberships &amp; pre-payment agreements], MATCH(0,IF(ISBLANK(apc[Discounts, memberships &amp; pre-payment agreements]),1,COUNTIF($A$2:A45, apc[Discounts, memberships &amp; pre-payment agreements])), 0)),"")</f>
        <v/>
      </c>
      <c r="B46" s="110"/>
      <c r="C46" s="111"/>
      <c r="D46" s="112"/>
      <c r="E46" s="117" t="str">
        <f>IF($A46="","", COUNTIF(apc[Discounts, memberships &amp; pre-payment agreements], A46))</f>
        <v/>
      </c>
      <c r="F46" s="117" t="str">
        <f>IF($A46="","", SUMIF(apc[Discounts, memberships &amp; pre-payment agreements], $A46, apc[APC paid (£) including VAT if charged]))</f>
        <v/>
      </c>
      <c r="G46" s="117" t="str">
        <f>IF($A46="","", SUMIF(apc[Discounts, memberships &amp; pre-payment agreements], $A46, apc[Amount of APC charged to COAF grant (including VAT if charged) in £] ))</f>
        <v/>
      </c>
      <c r="H46" s="117" t="str">
        <f>IF($A46="","", SUMIF(apc[Discounts, memberships &amp; pre-payment agreements], $A46, apc[Amount of APC charged to RCUK OA fund (including VAT if charged) in £]))</f>
        <v/>
      </c>
      <c r="I46" s="118" t="str">
        <f t="shared" si="1"/>
        <v/>
      </c>
      <c r="J46" s="118" t="str">
        <f t="shared" si="2"/>
        <v/>
      </c>
      <c r="K46" s="117" t="str">
        <f t="shared" si="3"/>
        <v/>
      </c>
    </row>
    <row r="47" spans="1:11" x14ac:dyDescent="0.2">
      <c r="A47" s="109" t="str">
        <f t="array" ref="A47">IFERROR(INDEX(apc[Discounts, memberships &amp; pre-payment agreements], MATCH(0,IF(ISBLANK(apc[Discounts, memberships &amp; pre-payment agreements]),1,COUNTIF($A$2:A46, apc[Discounts, memberships &amp; pre-payment agreements])), 0)),"")</f>
        <v/>
      </c>
      <c r="B47" s="110"/>
      <c r="C47" s="111"/>
      <c r="D47" s="112"/>
      <c r="E47" s="117" t="str">
        <f>IF($A47="","", COUNTIF(apc[Discounts, memberships &amp; pre-payment agreements], A47))</f>
        <v/>
      </c>
      <c r="F47" s="117" t="str">
        <f>IF($A47="","", SUMIF(apc[Discounts, memberships &amp; pre-payment agreements], $A47, apc[APC paid (£) including VAT if charged]))</f>
        <v/>
      </c>
      <c r="G47" s="117" t="str">
        <f>IF($A47="","", SUMIF(apc[Discounts, memberships &amp; pre-payment agreements], $A47, apc[Amount of APC charged to COAF grant (including VAT if charged) in £] ))</f>
        <v/>
      </c>
      <c r="H47" s="117" t="str">
        <f>IF($A47="","", SUMIF(apc[Discounts, memberships &amp; pre-payment agreements], $A47, apc[Amount of APC charged to RCUK OA fund (including VAT if charged) in £]))</f>
        <v/>
      </c>
      <c r="I47" s="118" t="str">
        <f t="shared" si="1"/>
        <v/>
      </c>
      <c r="J47" s="118" t="str">
        <f t="shared" si="2"/>
        <v/>
      </c>
      <c r="K47" s="117" t="str">
        <f t="shared" si="3"/>
        <v/>
      </c>
    </row>
    <row r="48" spans="1:11" x14ac:dyDescent="0.2">
      <c r="A48" s="109" t="str">
        <f t="array" ref="A48">IFERROR(INDEX(apc[Discounts, memberships &amp; pre-payment agreements], MATCH(0,IF(ISBLANK(apc[Discounts, memberships &amp; pre-payment agreements]),1,COUNTIF($A$2:A47, apc[Discounts, memberships &amp; pre-payment agreements])), 0)),"")</f>
        <v/>
      </c>
      <c r="B48" s="110"/>
      <c r="C48" s="111"/>
      <c r="D48" s="112"/>
      <c r="E48" s="117" t="str">
        <f>IF($A48="","", COUNTIF(apc[Discounts, memberships &amp; pre-payment agreements], A48))</f>
        <v/>
      </c>
      <c r="F48" s="117" t="str">
        <f>IF($A48="","", SUMIF(apc[Discounts, memberships &amp; pre-payment agreements], $A48, apc[APC paid (£) including VAT if charged]))</f>
        <v/>
      </c>
      <c r="G48" s="117" t="str">
        <f>IF($A48="","", SUMIF(apc[Discounts, memberships &amp; pre-payment agreements], $A48, apc[Amount of APC charged to COAF grant (including VAT if charged) in £] ))</f>
        <v/>
      </c>
      <c r="H48" s="117" t="str">
        <f>IF($A48="","", SUMIF(apc[Discounts, memberships &amp; pre-payment agreements], $A48, apc[Amount of APC charged to RCUK OA fund (including VAT if charged) in £]))</f>
        <v/>
      </c>
      <c r="I48" s="118" t="str">
        <f t="shared" si="1"/>
        <v/>
      </c>
      <c r="J48" s="118" t="str">
        <f t="shared" si="2"/>
        <v/>
      </c>
      <c r="K48" s="117" t="str">
        <f t="shared" si="3"/>
        <v/>
      </c>
    </row>
    <row r="49" spans="1:11" x14ac:dyDescent="0.2">
      <c r="A49" s="109" t="str">
        <f t="array" ref="A49">IFERROR(INDEX(apc[Discounts, memberships &amp; pre-payment agreements], MATCH(0,IF(ISBLANK(apc[Discounts, memberships &amp; pre-payment agreements]),1,COUNTIF($A$2:A48, apc[Discounts, memberships &amp; pre-payment agreements])), 0)),"")</f>
        <v/>
      </c>
      <c r="B49" s="110"/>
      <c r="C49" s="111"/>
      <c r="D49" s="112"/>
      <c r="E49" s="117" t="str">
        <f>IF($A49="","", COUNTIF(apc[Discounts, memberships &amp; pre-payment agreements], A49))</f>
        <v/>
      </c>
      <c r="F49" s="117" t="str">
        <f>IF($A49="","", SUMIF(apc[Discounts, memberships &amp; pre-payment agreements], $A49, apc[APC paid (£) including VAT if charged]))</f>
        <v/>
      </c>
      <c r="G49" s="117" t="str">
        <f>IF($A49="","", SUMIF(apc[Discounts, memberships &amp; pre-payment agreements], $A49, apc[Amount of APC charged to COAF grant (including VAT if charged) in £] ))</f>
        <v/>
      </c>
      <c r="H49" s="117" t="str">
        <f>IF($A49="","", SUMIF(apc[Discounts, memberships &amp; pre-payment agreements], $A49, apc[Amount of APC charged to RCUK OA fund (including VAT if charged) in £]))</f>
        <v/>
      </c>
      <c r="I49" s="118" t="str">
        <f t="shared" si="1"/>
        <v/>
      </c>
      <c r="J49" s="118" t="str">
        <f t="shared" si="2"/>
        <v/>
      </c>
      <c r="K49" s="117" t="str">
        <f t="shared" si="3"/>
        <v/>
      </c>
    </row>
    <row r="50" spans="1:11" ht="13.5" thickBot="1" x14ac:dyDescent="0.25">
      <c r="A50" s="109" t="str">
        <f t="array" ref="A50">IFERROR(INDEX(apc[Discounts, memberships &amp; pre-payment agreements], MATCH(0,IF(ISBLANK(apc[Discounts, memberships &amp; pre-payment agreements]),1,COUNTIF($A$2:A49, apc[Discounts, memberships &amp; pre-payment agreements])), 0)),"")</f>
        <v/>
      </c>
      <c r="B50" s="150"/>
      <c r="C50" s="151"/>
      <c r="D50" s="152"/>
      <c r="E50" s="117" t="str">
        <f>IF($A50="","", COUNTIF(apc[Discounts, memberships &amp; pre-payment agreements], A50))</f>
        <v/>
      </c>
      <c r="F50" s="117" t="str">
        <f>IF($A50="","", SUMIF(apc[Discounts, memberships &amp; pre-payment agreements], $A50, apc[APC paid (£) including VAT if charged]))</f>
        <v/>
      </c>
      <c r="G50" s="117" t="str">
        <f>IF($A50="","", SUMIF(apc[Discounts, memberships &amp; pre-payment agreements], $A50, apc[Amount of APC charged to COAF grant (including VAT if charged) in £] ))</f>
        <v/>
      </c>
      <c r="H50" s="117" t="str">
        <f>IF($A50="","", SUMIF(apc[Discounts, memberships &amp; pre-payment agreements], $A50, apc[Amount of APC charged to RCUK OA fund (including VAT if charged) in £]))</f>
        <v/>
      </c>
      <c r="I50" s="118" t="str">
        <f t="shared" si="1"/>
        <v/>
      </c>
      <c r="J50" s="118" t="str">
        <f t="shared" si="2"/>
        <v/>
      </c>
      <c r="K50" s="117" t="str">
        <f t="shared" si="3"/>
        <v/>
      </c>
    </row>
    <row r="51" spans="1:11" x14ac:dyDescent="0.2">
      <c r="A51" s="109"/>
    </row>
    <row r="52" spans="1:11" x14ac:dyDescent="0.2">
      <c r="A52" s="109"/>
    </row>
    <row r="53" spans="1:11" x14ac:dyDescent="0.2">
      <c r="A53" s="109"/>
    </row>
    <row r="54" spans="1:11" x14ac:dyDescent="0.2">
      <c r="A54" s="109"/>
    </row>
    <row r="55" spans="1:11" x14ac:dyDescent="0.2">
      <c r="A55" s="109"/>
    </row>
    <row r="56" spans="1:11" x14ac:dyDescent="0.2">
      <c r="A56" s="109"/>
    </row>
    <row r="57" spans="1:11" x14ac:dyDescent="0.2">
      <c r="A57" s="109"/>
    </row>
    <row r="58" spans="1:11" x14ac:dyDescent="0.2">
      <c r="A58" s="109"/>
    </row>
    <row r="59" spans="1:11" x14ac:dyDescent="0.2">
      <c r="A59" s="109"/>
    </row>
    <row r="60" spans="1:11" x14ac:dyDescent="0.2">
      <c r="A60" s="109"/>
    </row>
    <row r="61" spans="1:11" x14ac:dyDescent="0.2">
      <c r="A61" s="109"/>
    </row>
    <row r="62" spans="1:11" x14ac:dyDescent="0.2">
      <c r="A62" s="109"/>
    </row>
    <row r="63" spans="1:11" x14ac:dyDescent="0.2">
      <c r="A63" s="109"/>
    </row>
    <row r="64" spans="1:11" x14ac:dyDescent="0.2">
      <c r="A64" s="109"/>
    </row>
    <row r="65" spans="1:1" x14ac:dyDescent="0.2">
      <c r="A65" s="109"/>
    </row>
    <row r="66" spans="1:1" x14ac:dyDescent="0.2">
      <c r="A66" s="109"/>
    </row>
    <row r="67" spans="1:1" x14ac:dyDescent="0.2">
      <c r="A67" s="109"/>
    </row>
    <row r="68" spans="1:1" x14ac:dyDescent="0.2">
      <c r="A68" s="109"/>
    </row>
    <row r="69" spans="1:1" x14ac:dyDescent="0.2">
      <c r="A69" s="109"/>
    </row>
    <row r="70" spans="1:1" x14ac:dyDescent="0.2">
      <c r="A70" s="109"/>
    </row>
    <row r="71" spans="1:1" x14ac:dyDescent="0.2">
      <c r="A71" s="109"/>
    </row>
    <row r="72" spans="1:1" x14ac:dyDescent="0.2">
      <c r="A72" s="109"/>
    </row>
    <row r="73" spans="1:1" x14ac:dyDescent="0.2">
      <c r="A73" s="109"/>
    </row>
    <row r="74" spans="1:1" x14ac:dyDescent="0.2">
      <c r="A74" s="109"/>
    </row>
    <row r="75" spans="1:1" x14ac:dyDescent="0.2">
      <c r="A75" s="109"/>
    </row>
    <row r="76" spans="1:1" x14ac:dyDescent="0.2">
      <c r="A76" s="109"/>
    </row>
    <row r="77" spans="1:1" x14ac:dyDescent="0.2">
      <c r="A77" s="109"/>
    </row>
    <row r="78" spans="1:1" x14ac:dyDescent="0.2">
      <c r="A78" s="109"/>
    </row>
    <row r="79" spans="1:1" x14ac:dyDescent="0.2">
      <c r="A79" s="109"/>
    </row>
    <row r="80" spans="1:1" x14ac:dyDescent="0.2">
      <c r="A80" s="109"/>
    </row>
    <row r="81" spans="1:1" x14ac:dyDescent="0.2">
      <c r="A81" s="109"/>
    </row>
    <row r="82" spans="1:1" x14ac:dyDescent="0.2">
      <c r="A82" s="109"/>
    </row>
    <row r="83" spans="1:1" x14ac:dyDescent="0.2">
      <c r="A83" s="109"/>
    </row>
    <row r="84" spans="1:1" x14ac:dyDescent="0.2">
      <c r="A84" s="109"/>
    </row>
    <row r="85" spans="1:1" x14ac:dyDescent="0.2">
      <c r="A85" s="109"/>
    </row>
    <row r="86" spans="1:1" x14ac:dyDescent="0.2">
      <c r="A86" s="109"/>
    </row>
    <row r="87" spans="1:1" x14ac:dyDescent="0.2">
      <c r="A87" s="109"/>
    </row>
    <row r="88" spans="1:1" x14ac:dyDescent="0.2">
      <c r="A88" s="109"/>
    </row>
    <row r="89" spans="1:1" x14ac:dyDescent="0.2">
      <c r="A89" s="109"/>
    </row>
    <row r="90" spans="1:1" x14ac:dyDescent="0.2">
      <c r="A90" s="109"/>
    </row>
    <row r="91" spans="1:1" x14ac:dyDescent="0.2">
      <c r="A91" s="109"/>
    </row>
    <row r="92" spans="1:1" x14ac:dyDescent="0.2">
      <c r="A92" s="109"/>
    </row>
    <row r="93" spans="1:1" x14ac:dyDescent="0.2">
      <c r="A93" s="109"/>
    </row>
    <row r="94" spans="1:1" x14ac:dyDescent="0.2">
      <c r="A94" s="109"/>
    </row>
    <row r="95" spans="1:1" x14ac:dyDescent="0.2">
      <c r="A95" s="109"/>
    </row>
    <row r="96" spans="1:1" x14ac:dyDescent="0.2">
      <c r="A96" s="109"/>
    </row>
    <row r="97" spans="1:1" x14ac:dyDescent="0.2">
      <c r="A97" s="109"/>
    </row>
    <row r="98" spans="1:1" x14ac:dyDescent="0.2">
      <c r="A98" s="109"/>
    </row>
    <row r="99" spans="1:1" x14ac:dyDescent="0.2">
      <c r="A99" s="109"/>
    </row>
    <row r="100" spans="1:1" x14ac:dyDescent="0.2">
      <c r="A100" s="109"/>
    </row>
    <row r="101" spans="1:1" x14ac:dyDescent="0.2">
      <c r="A101" s="109"/>
    </row>
    <row r="102" spans="1:1" x14ac:dyDescent="0.2">
      <c r="A102" s="109"/>
    </row>
    <row r="103" spans="1:1" x14ac:dyDescent="0.2">
      <c r="A103" s="109"/>
    </row>
    <row r="104" spans="1:1" x14ac:dyDescent="0.2">
      <c r="A104" s="109"/>
    </row>
    <row r="105" spans="1:1" x14ac:dyDescent="0.2">
      <c r="A105" s="109"/>
    </row>
    <row r="106" spans="1:1" x14ac:dyDescent="0.2">
      <c r="A106" s="109"/>
    </row>
    <row r="107" spans="1:1" x14ac:dyDescent="0.2">
      <c r="A107" s="109"/>
    </row>
    <row r="108" spans="1:1" x14ac:dyDescent="0.2">
      <c r="A108" s="109"/>
    </row>
    <row r="109" spans="1:1" x14ac:dyDescent="0.2">
      <c r="A109" s="109"/>
    </row>
    <row r="110" spans="1:1" x14ac:dyDescent="0.2">
      <c r="A110" s="109"/>
    </row>
    <row r="111" spans="1:1" x14ac:dyDescent="0.2">
      <c r="A111" s="109"/>
    </row>
    <row r="112" spans="1:1" x14ac:dyDescent="0.2">
      <c r="A112" s="109"/>
    </row>
    <row r="113" spans="1:1" x14ac:dyDescent="0.2">
      <c r="A113" s="109"/>
    </row>
    <row r="114" spans="1:1" x14ac:dyDescent="0.2">
      <c r="A114" s="109"/>
    </row>
    <row r="115" spans="1:1" x14ac:dyDescent="0.2">
      <c r="A115" s="109"/>
    </row>
    <row r="116" spans="1:1" x14ac:dyDescent="0.2">
      <c r="A116" s="109"/>
    </row>
    <row r="117" spans="1:1" x14ac:dyDescent="0.2">
      <c r="A117" s="109"/>
    </row>
    <row r="118" spans="1:1" x14ac:dyDescent="0.2">
      <c r="A118" s="109"/>
    </row>
    <row r="119" spans="1:1" x14ac:dyDescent="0.2">
      <c r="A119" s="109"/>
    </row>
    <row r="120" spans="1:1" x14ac:dyDescent="0.2">
      <c r="A120" s="109"/>
    </row>
    <row r="121" spans="1:1" x14ac:dyDescent="0.2">
      <c r="A121" s="109"/>
    </row>
    <row r="122" spans="1:1" x14ac:dyDescent="0.2">
      <c r="A122" s="109"/>
    </row>
    <row r="123" spans="1:1" x14ac:dyDescent="0.2">
      <c r="A123" s="109"/>
    </row>
    <row r="124" spans="1:1" x14ac:dyDescent="0.2">
      <c r="A124" s="109"/>
    </row>
    <row r="125" spans="1:1" x14ac:dyDescent="0.2">
      <c r="A125" s="109"/>
    </row>
    <row r="126" spans="1:1" x14ac:dyDescent="0.2">
      <c r="A126" s="109"/>
    </row>
    <row r="127" spans="1:1" x14ac:dyDescent="0.2">
      <c r="A127" s="109"/>
    </row>
    <row r="128" spans="1:1" x14ac:dyDescent="0.2">
      <c r="A128" s="109"/>
    </row>
    <row r="129" spans="1:1" x14ac:dyDescent="0.2">
      <c r="A129" s="109"/>
    </row>
    <row r="130" spans="1:1" x14ac:dyDescent="0.2">
      <c r="A130" s="109"/>
    </row>
    <row r="131" spans="1:1" x14ac:dyDescent="0.2">
      <c r="A131" s="109"/>
    </row>
    <row r="132" spans="1:1" x14ac:dyDescent="0.2">
      <c r="A132" s="109"/>
    </row>
    <row r="133" spans="1:1" x14ac:dyDescent="0.2">
      <c r="A133" s="109"/>
    </row>
    <row r="134" spans="1:1" x14ac:dyDescent="0.2">
      <c r="A134" s="109"/>
    </row>
    <row r="135" spans="1:1" x14ac:dyDescent="0.2">
      <c r="A135" s="109"/>
    </row>
    <row r="136" spans="1:1" x14ac:dyDescent="0.2">
      <c r="A136" s="109"/>
    </row>
    <row r="137" spans="1:1" x14ac:dyDescent="0.2">
      <c r="A137" s="109"/>
    </row>
    <row r="138" spans="1:1" x14ac:dyDescent="0.2">
      <c r="A138" s="109"/>
    </row>
    <row r="139" spans="1:1" x14ac:dyDescent="0.2">
      <c r="A139" s="109"/>
    </row>
    <row r="140" spans="1:1" x14ac:dyDescent="0.2">
      <c r="A140" s="109"/>
    </row>
    <row r="141" spans="1:1" x14ac:dyDescent="0.2">
      <c r="A141" s="109"/>
    </row>
    <row r="142" spans="1:1" x14ac:dyDescent="0.2">
      <c r="A142" s="109"/>
    </row>
    <row r="143" spans="1:1" x14ac:dyDescent="0.2">
      <c r="A143" s="109"/>
    </row>
    <row r="144" spans="1:1" x14ac:dyDescent="0.2">
      <c r="A144" s="109"/>
    </row>
    <row r="145" spans="1:1" x14ac:dyDescent="0.2">
      <c r="A145" s="109"/>
    </row>
    <row r="146" spans="1:1" x14ac:dyDescent="0.2">
      <c r="A146" s="109"/>
    </row>
    <row r="147" spans="1:1" x14ac:dyDescent="0.2">
      <c r="A147" s="109"/>
    </row>
    <row r="148" spans="1:1" x14ac:dyDescent="0.2">
      <c r="A148" s="109"/>
    </row>
    <row r="149" spans="1:1" x14ac:dyDescent="0.2">
      <c r="A149" s="109"/>
    </row>
    <row r="150" spans="1:1" x14ac:dyDescent="0.2">
      <c r="A150" s="109"/>
    </row>
    <row r="151" spans="1:1" x14ac:dyDescent="0.2">
      <c r="A151" s="109"/>
    </row>
    <row r="152" spans="1:1" x14ac:dyDescent="0.2">
      <c r="A152" s="109"/>
    </row>
    <row r="153" spans="1:1" x14ac:dyDescent="0.2">
      <c r="A153" s="109"/>
    </row>
    <row r="154" spans="1:1" x14ac:dyDescent="0.2">
      <c r="A154" s="109"/>
    </row>
    <row r="155" spans="1:1" x14ac:dyDescent="0.2">
      <c r="A155" s="109"/>
    </row>
    <row r="156" spans="1:1" x14ac:dyDescent="0.2">
      <c r="A156" s="109"/>
    </row>
    <row r="157" spans="1:1" x14ac:dyDescent="0.2">
      <c r="A157" s="109"/>
    </row>
    <row r="158" spans="1:1" x14ac:dyDescent="0.2">
      <c r="A158" s="109"/>
    </row>
    <row r="159" spans="1:1" x14ac:dyDescent="0.2">
      <c r="A159" s="109"/>
    </row>
    <row r="160" spans="1:1" x14ac:dyDescent="0.2">
      <c r="A160" s="109"/>
    </row>
    <row r="161" spans="1:1" x14ac:dyDescent="0.2">
      <c r="A161" s="109"/>
    </row>
    <row r="162" spans="1:1" x14ac:dyDescent="0.2">
      <c r="A162" s="109"/>
    </row>
    <row r="163" spans="1:1" x14ac:dyDescent="0.2">
      <c r="A163" s="109"/>
    </row>
    <row r="164" spans="1:1" x14ac:dyDescent="0.2">
      <c r="A164" s="109"/>
    </row>
    <row r="165" spans="1:1" x14ac:dyDescent="0.2">
      <c r="A165" s="109"/>
    </row>
    <row r="166" spans="1:1" x14ac:dyDescent="0.2">
      <c r="A166" s="109"/>
    </row>
    <row r="167" spans="1:1" x14ac:dyDescent="0.2">
      <c r="A167" s="109"/>
    </row>
    <row r="168" spans="1:1" x14ac:dyDescent="0.2">
      <c r="A168" s="109"/>
    </row>
    <row r="169" spans="1:1" x14ac:dyDescent="0.2">
      <c r="A169" s="109"/>
    </row>
    <row r="170" spans="1:1" x14ac:dyDescent="0.2">
      <c r="A170" s="109"/>
    </row>
    <row r="171" spans="1:1" x14ac:dyDescent="0.2">
      <c r="A171" s="109"/>
    </row>
    <row r="172" spans="1:1" x14ac:dyDescent="0.2">
      <c r="A172" s="109"/>
    </row>
    <row r="173" spans="1:1" x14ac:dyDescent="0.2">
      <c r="A173" s="109"/>
    </row>
    <row r="174" spans="1:1" x14ac:dyDescent="0.2">
      <c r="A174" s="109"/>
    </row>
  </sheetData>
  <sheetProtection sheet="1" objects="1" scenarios="1" formatCells="0" formatColumns="0" formatRows="0" insertColumns="0" insertRows="0" insertHyperlinks="0" deleteColumns="0" deleteRows="0" sort="0" autoFilter="0" pivotTables="0"/>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tabSelected="1" zoomScaleNormal="100" workbookViewId="0">
      <selection activeCell="C23" sqref="C23:G23"/>
    </sheetView>
  </sheetViews>
  <sheetFormatPr defaultColWidth="9.140625" defaultRowHeight="15" x14ac:dyDescent="0.25"/>
  <cols>
    <col min="1" max="1" width="4.42578125" style="13" customWidth="1"/>
    <col min="2" max="2" width="57.140625" style="13" customWidth="1"/>
    <col min="3" max="6" width="18.85546875" style="13" customWidth="1"/>
    <col min="7" max="7" width="14.85546875" style="13" customWidth="1"/>
    <col min="8" max="8" width="19.140625" style="13" customWidth="1"/>
    <col min="9" max="9" width="40.7109375" style="13" customWidth="1"/>
    <col min="10" max="10" width="19.85546875" style="13" customWidth="1"/>
    <col min="11" max="16384" width="9.140625" style="13"/>
  </cols>
  <sheetData>
    <row r="1" spans="1:8" x14ac:dyDescent="0.25">
      <c r="A1" s="9"/>
      <c r="B1" s="10"/>
      <c r="C1" s="9"/>
      <c r="D1" s="9"/>
      <c r="E1" s="11"/>
      <c r="F1" s="12"/>
      <c r="G1" s="9"/>
      <c r="H1" s="9"/>
    </row>
    <row r="2" spans="1:8" x14ac:dyDescent="0.25">
      <c r="A2" s="9"/>
      <c r="B2" s="10"/>
      <c r="C2" s="9"/>
      <c r="D2" s="9"/>
      <c r="E2" s="11"/>
      <c r="F2" s="12"/>
      <c r="G2" s="9"/>
      <c r="H2" s="9"/>
    </row>
    <row r="3" spans="1:8" x14ac:dyDescent="0.25">
      <c r="A3" s="9"/>
      <c r="B3" s="10"/>
      <c r="C3" s="9"/>
      <c r="D3" s="9"/>
      <c r="E3" s="11"/>
      <c r="F3" s="12"/>
      <c r="G3" s="9"/>
      <c r="H3" s="9"/>
    </row>
    <row r="4" spans="1:8" x14ac:dyDescent="0.25">
      <c r="A4" s="9"/>
      <c r="B4" s="10"/>
      <c r="C4" s="9"/>
      <c r="D4" s="9"/>
      <c r="E4" s="11"/>
      <c r="F4" s="12"/>
      <c r="G4" s="9"/>
      <c r="H4" s="9"/>
    </row>
    <row r="5" spans="1:8" x14ac:dyDescent="0.25">
      <c r="A5" s="9"/>
      <c r="B5" s="10"/>
      <c r="C5" s="9"/>
      <c r="D5" s="9"/>
      <c r="E5" s="11"/>
      <c r="F5" s="12"/>
      <c r="G5" s="9"/>
      <c r="H5" s="9"/>
    </row>
    <row r="6" spans="1:8" x14ac:dyDescent="0.25">
      <c r="A6" s="9"/>
      <c r="B6" s="10"/>
      <c r="C6" s="9"/>
      <c r="D6" s="9"/>
      <c r="E6" s="11"/>
      <c r="F6" s="12"/>
      <c r="G6" s="9"/>
      <c r="H6" s="9"/>
    </row>
    <row r="7" spans="1:8" ht="14.25" customHeight="1" x14ac:dyDescent="0.25">
      <c r="A7" s="9"/>
      <c r="B7" s="10"/>
      <c r="C7" s="9"/>
      <c r="D7" s="9"/>
      <c r="E7" s="11"/>
      <c r="F7" s="12"/>
      <c r="G7" s="9"/>
      <c r="H7" s="9"/>
    </row>
    <row r="8" spans="1:8" ht="14.25" customHeight="1" x14ac:dyDescent="0.25">
      <c r="A8" s="9"/>
      <c r="B8" s="10"/>
      <c r="C8" s="9"/>
      <c r="D8" s="9"/>
      <c r="E8" s="11"/>
      <c r="F8" s="12"/>
      <c r="G8" s="9"/>
      <c r="H8" s="9"/>
    </row>
    <row r="9" spans="1:8" x14ac:dyDescent="0.25">
      <c r="A9" s="9"/>
      <c r="B9" s="10"/>
      <c r="C9" s="9"/>
      <c r="D9" s="9"/>
      <c r="E9" s="11"/>
      <c r="F9" s="12"/>
      <c r="G9" s="9"/>
      <c r="H9" s="9"/>
    </row>
    <row r="10" spans="1:8" ht="15.75" customHeight="1" x14ac:dyDescent="0.3">
      <c r="A10" s="247" t="s">
        <v>236</v>
      </c>
      <c r="B10" s="247"/>
      <c r="C10" s="247"/>
      <c r="D10" s="247"/>
      <c r="E10" s="247"/>
      <c r="F10" s="247"/>
      <c r="G10" s="247"/>
      <c r="H10" s="9"/>
    </row>
    <row r="11" spans="1:8" ht="15.75" x14ac:dyDescent="0.25">
      <c r="A11" s="14" t="s">
        <v>96</v>
      </c>
      <c r="B11" s="15" t="s">
        <v>61</v>
      </c>
      <c r="C11" s="16" t="s">
        <v>62</v>
      </c>
      <c r="D11" s="9"/>
      <c r="E11" s="9"/>
      <c r="F11" s="12"/>
      <c r="G11" s="9"/>
      <c r="H11" s="9"/>
    </row>
    <row r="12" spans="1:8" ht="15.75" x14ac:dyDescent="0.25">
      <c r="A12" s="14"/>
      <c r="B12" s="17" t="s">
        <v>63</v>
      </c>
      <c r="C12" s="18">
        <v>466</v>
      </c>
      <c r="D12" s="9"/>
      <c r="E12" s="9"/>
      <c r="F12" s="9"/>
      <c r="G12" s="9"/>
      <c r="H12" s="9"/>
    </row>
    <row r="13" spans="1:8" ht="15.75" x14ac:dyDescent="0.25">
      <c r="A13" s="14"/>
      <c r="B13" s="17" t="s">
        <v>64</v>
      </c>
      <c r="C13" s="18">
        <v>224</v>
      </c>
      <c r="D13" s="9"/>
      <c r="E13" s="9"/>
      <c r="F13" s="9"/>
      <c r="G13" s="9"/>
      <c r="H13" s="9"/>
    </row>
    <row r="14" spans="1:8" ht="15.75" x14ac:dyDescent="0.25">
      <c r="A14" s="14"/>
      <c r="B14" s="17" t="s">
        <v>65</v>
      </c>
      <c r="C14" s="18">
        <v>197</v>
      </c>
      <c r="D14" s="9"/>
      <c r="E14" s="9"/>
      <c r="F14" s="9"/>
      <c r="G14" s="9"/>
      <c r="H14" s="9"/>
    </row>
    <row r="15" spans="1:8" ht="15.75" x14ac:dyDescent="0.25">
      <c r="A15" s="14"/>
      <c r="B15" s="19" t="s">
        <v>66</v>
      </c>
      <c r="C15" s="254">
        <f>(C13+C14)/C12</f>
        <v>0.90343347639484983</v>
      </c>
      <c r="D15" s="9"/>
      <c r="E15" s="9"/>
      <c r="F15" s="9"/>
      <c r="G15" s="9"/>
      <c r="H15" s="9"/>
    </row>
    <row r="16" spans="1:8" ht="6" customHeight="1" x14ac:dyDescent="0.25">
      <c r="A16" s="14"/>
      <c r="B16" s="11"/>
      <c r="C16" s="21"/>
      <c r="D16" s="9"/>
      <c r="E16" s="9"/>
      <c r="F16" s="9"/>
      <c r="G16" s="9"/>
      <c r="H16" s="9"/>
    </row>
    <row r="17" spans="1:11" ht="15.75" x14ac:dyDescent="0.25">
      <c r="A17" s="14" t="s">
        <v>97</v>
      </c>
      <c r="B17" s="15" t="s">
        <v>67</v>
      </c>
      <c r="C17" s="22" t="s">
        <v>68</v>
      </c>
      <c r="D17" s="9"/>
      <c r="E17" s="9"/>
      <c r="F17" s="9"/>
      <c r="G17" s="9"/>
      <c r="H17" s="9"/>
    </row>
    <row r="18" spans="1:11" ht="15.75" x14ac:dyDescent="0.25">
      <c r="A18" s="14"/>
      <c r="B18" s="23" t="s">
        <v>69</v>
      </c>
      <c r="C18" s="24"/>
      <c r="D18" s="9"/>
      <c r="E18" s="9"/>
      <c r="F18" s="9"/>
      <c r="G18" s="9"/>
      <c r="H18" s="9"/>
    </row>
    <row r="19" spans="1:11" ht="15.75" x14ac:dyDescent="0.25">
      <c r="A19" s="14"/>
      <c r="B19" s="23" t="s">
        <v>70</v>
      </c>
      <c r="C19" s="24"/>
      <c r="D19" s="9"/>
      <c r="E19" s="9"/>
      <c r="F19" s="9"/>
      <c r="G19" s="9"/>
      <c r="H19" s="9"/>
      <c r="I19" s="25"/>
      <c r="J19" s="26"/>
    </row>
    <row r="20" spans="1:11" ht="15.75" x14ac:dyDescent="0.25">
      <c r="A20" s="14"/>
      <c r="B20" s="27" t="s">
        <v>71</v>
      </c>
      <c r="C20" s="20">
        <f>C18+C19</f>
        <v>0</v>
      </c>
      <c r="D20" s="9"/>
      <c r="E20" s="9"/>
      <c r="F20" s="9"/>
      <c r="G20" s="9"/>
      <c r="H20" s="9"/>
      <c r="J20" s="28"/>
      <c r="K20" s="29"/>
    </row>
    <row r="21" spans="1:11" ht="5.25" customHeight="1" x14ac:dyDescent="0.25">
      <c r="A21" s="14"/>
      <c r="B21" s="30"/>
      <c r="C21" s="21"/>
      <c r="D21" s="9"/>
      <c r="E21" s="9"/>
      <c r="F21" s="9"/>
      <c r="G21" s="9"/>
      <c r="H21" s="9"/>
      <c r="J21" s="28"/>
      <c r="K21" s="31"/>
    </row>
    <row r="22" spans="1:11" ht="15.75" x14ac:dyDescent="0.25">
      <c r="A22" s="14" t="s">
        <v>98</v>
      </c>
      <c r="B22" s="8" t="s">
        <v>90</v>
      </c>
      <c r="C22" s="32"/>
      <c r="D22" s="33"/>
      <c r="E22" s="33"/>
      <c r="F22" s="33"/>
      <c r="G22" s="34"/>
      <c r="H22" s="9"/>
      <c r="J22" s="28"/>
      <c r="K22" s="31"/>
    </row>
    <row r="23" spans="1:11" ht="26.25" x14ac:dyDescent="0.25">
      <c r="A23" s="14"/>
      <c r="B23" s="35" t="s">
        <v>89</v>
      </c>
      <c r="C23" s="248" t="s">
        <v>899</v>
      </c>
      <c r="D23" s="249"/>
      <c r="E23" s="249"/>
      <c r="F23" s="249"/>
      <c r="G23" s="250"/>
      <c r="H23" s="9"/>
      <c r="J23" s="28"/>
      <c r="K23" s="31"/>
    </row>
    <row r="24" spans="1:11" ht="5.25" customHeight="1" x14ac:dyDescent="0.25">
      <c r="A24" s="14"/>
      <c r="B24" s="9"/>
      <c r="C24" s="9"/>
      <c r="D24" s="9"/>
      <c r="E24" s="9"/>
      <c r="F24" s="9"/>
      <c r="G24" s="9"/>
      <c r="H24" s="9"/>
      <c r="J24" s="28"/>
      <c r="K24" s="31"/>
    </row>
    <row r="25" spans="1:11" ht="18.75" customHeight="1" x14ac:dyDescent="0.3">
      <c r="A25" s="251" t="s">
        <v>120</v>
      </c>
      <c r="B25" s="251"/>
      <c r="C25" s="251"/>
      <c r="D25" s="251"/>
      <c r="E25" s="251"/>
      <c r="F25" s="251"/>
      <c r="G25" s="251"/>
      <c r="H25" s="9"/>
      <c r="J25" s="28"/>
      <c r="K25" s="31"/>
    </row>
    <row r="26" spans="1:11" ht="9" customHeight="1" x14ac:dyDescent="0.25">
      <c r="A26" s="14"/>
      <c r="B26" s="30"/>
      <c r="C26" s="9"/>
      <c r="D26" s="9"/>
      <c r="E26" s="9"/>
      <c r="F26" s="9"/>
      <c r="G26" s="9"/>
      <c r="H26" s="9"/>
      <c r="J26" s="28"/>
      <c r="K26" s="31"/>
    </row>
    <row r="27" spans="1:11" ht="36.75" customHeight="1" x14ac:dyDescent="0.25">
      <c r="A27" s="14" t="s">
        <v>99</v>
      </c>
      <c r="B27" s="36" t="s">
        <v>72</v>
      </c>
      <c r="C27" s="37" t="s">
        <v>73</v>
      </c>
      <c r="D27" s="37" t="s">
        <v>74</v>
      </c>
      <c r="E27" s="37" t="s">
        <v>75</v>
      </c>
      <c r="F27" s="37" t="s">
        <v>76</v>
      </c>
      <c r="G27" s="38" t="s">
        <v>77</v>
      </c>
      <c r="H27" s="9"/>
      <c r="J27" s="28"/>
      <c r="K27" s="31"/>
    </row>
    <row r="28" spans="1:11" ht="18.75" customHeight="1" x14ac:dyDescent="0.25">
      <c r="A28" s="14"/>
      <c r="B28" s="17" t="s">
        <v>121</v>
      </c>
      <c r="C28" s="169">
        <v>0</v>
      </c>
      <c r="D28" s="42">
        <v>276578</v>
      </c>
      <c r="E28" s="39">
        <f t="shared" ref="E28:E33" si="0">C28+D28</f>
        <v>276578</v>
      </c>
      <c r="F28" s="42">
        <v>84621.96</v>
      </c>
      <c r="G28" s="40">
        <f t="shared" ref="G28:G33" si="1">E28-F28</f>
        <v>191956.03999999998</v>
      </c>
      <c r="H28" s="9"/>
      <c r="J28" s="28"/>
      <c r="K28" s="31"/>
    </row>
    <row r="29" spans="1:11" ht="18.75" customHeight="1" x14ac:dyDescent="0.25">
      <c r="A29" s="14"/>
      <c r="B29" s="17" t="s">
        <v>122</v>
      </c>
      <c r="C29" s="39">
        <f>G28</f>
        <v>191956.03999999998</v>
      </c>
      <c r="D29" s="42">
        <v>325386</v>
      </c>
      <c r="E29" s="39">
        <f t="shared" si="0"/>
        <v>517342.04</v>
      </c>
      <c r="F29" s="42">
        <v>257830.01</v>
      </c>
      <c r="G29" s="40">
        <f t="shared" si="1"/>
        <v>259512.02999999997</v>
      </c>
      <c r="H29" s="9"/>
      <c r="J29" s="28"/>
      <c r="K29" s="31"/>
    </row>
    <row r="30" spans="1:11" ht="18.75" customHeight="1" x14ac:dyDescent="0.25">
      <c r="A30" s="14"/>
      <c r="B30" s="17" t="s">
        <v>123</v>
      </c>
      <c r="C30" s="39">
        <f>G29</f>
        <v>259512.02999999997</v>
      </c>
      <c r="D30" s="42">
        <v>371326</v>
      </c>
      <c r="E30" s="39">
        <f t="shared" si="0"/>
        <v>630838.03</v>
      </c>
      <c r="F30" s="42">
        <v>350326.89</v>
      </c>
      <c r="G30" s="40">
        <f t="shared" si="1"/>
        <v>280511.14</v>
      </c>
      <c r="H30" s="9"/>
      <c r="J30" s="28"/>
      <c r="K30" s="31"/>
    </row>
    <row r="31" spans="1:11" ht="18.75" customHeight="1" x14ac:dyDescent="0.25">
      <c r="A31" s="14"/>
      <c r="B31" s="17" t="s">
        <v>232</v>
      </c>
      <c r="C31" s="39">
        <f>G30</f>
        <v>280511.14</v>
      </c>
      <c r="D31" s="42">
        <v>227406</v>
      </c>
      <c r="E31" s="39">
        <f t="shared" si="0"/>
        <v>507917.14</v>
      </c>
      <c r="F31" s="42">
        <v>356768.32</v>
      </c>
      <c r="G31" s="40">
        <f t="shared" si="1"/>
        <v>151148.82</v>
      </c>
      <c r="H31" s="9"/>
      <c r="J31" s="28"/>
      <c r="K31" s="31"/>
    </row>
    <row r="32" spans="1:11" ht="18.75" customHeight="1" x14ac:dyDescent="0.25">
      <c r="A32" s="14"/>
      <c r="B32" s="17" t="s">
        <v>238</v>
      </c>
      <c r="C32" s="41">
        <f>G31</f>
        <v>151148.82</v>
      </c>
      <c r="D32" s="42">
        <v>224832</v>
      </c>
      <c r="E32" s="41">
        <f t="shared" si="0"/>
        <v>375980.82</v>
      </c>
      <c r="F32" s="42">
        <v>366145.35</v>
      </c>
      <c r="G32" s="43">
        <f t="shared" si="1"/>
        <v>9835.4700000000303</v>
      </c>
      <c r="H32" s="9"/>
      <c r="J32" s="28"/>
      <c r="K32" s="31"/>
    </row>
    <row r="33" spans="1:11" ht="18.75" customHeight="1" x14ac:dyDescent="0.25">
      <c r="A33" s="14"/>
      <c r="B33" s="85" t="s">
        <v>237</v>
      </c>
      <c r="C33" s="44">
        <f>G32</f>
        <v>9835.4700000000303</v>
      </c>
      <c r="D33" s="44">
        <v>317102.32</v>
      </c>
      <c r="E33" s="211">
        <f t="shared" si="0"/>
        <v>326937.79000000004</v>
      </c>
      <c r="F33" s="45">
        <v>326937.78999999998</v>
      </c>
      <c r="G33" s="46">
        <f t="shared" si="1"/>
        <v>0</v>
      </c>
      <c r="H33" s="9"/>
      <c r="J33" s="28"/>
      <c r="K33" s="31"/>
    </row>
    <row r="34" spans="1:11" ht="18.75" customHeight="1" x14ac:dyDescent="0.3">
      <c r="A34" s="47"/>
      <c r="B34" s="47"/>
      <c r="C34" s="47"/>
      <c r="D34" s="47"/>
      <c r="E34" s="47"/>
      <c r="F34" s="47"/>
      <c r="G34" s="47"/>
      <c r="H34" s="9"/>
      <c r="J34" s="28"/>
      <c r="K34" s="31"/>
    </row>
    <row r="35" spans="1:11" ht="15.75" x14ac:dyDescent="0.25">
      <c r="A35" s="14" t="s">
        <v>100</v>
      </c>
      <c r="B35" s="48" t="s">
        <v>239</v>
      </c>
      <c r="C35" s="34"/>
      <c r="D35" s="252" t="s">
        <v>119</v>
      </c>
      <c r="E35" s="253"/>
      <c r="F35" s="253"/>
      <c r="G35" s="253"/>
      <c r="H35" s="253"/>
      <c r="J35" s="28"/>
      <c r="K35" s="31"/>
    </row>
    <row r="36" spans="1:11" ht="15.75" x14ac:dyDescent="0.25">
      <c r="A36" s="14"/>
      <c r="B36" s="49" t="s">
        <v>83</v>
      </c>
      <c r="C36" s="46">
        <f>C41+C43</f>
        <v>57123.86</v>
      </c>
      <c r="D36" s="9"/>
      <c r="E36" s="9"/>
      <c r="F36" s="9"/>
      <c r="G36" s="9"/>
      <c r="H36" s="9"/>
      <c r="J36" s="28"/>
      <c r="K36" s="31"/>
    </row>
    <row r="37" spans="1:11" ht="6.75" customHeight="1" x14ac:dyDescent="0.25">
      <c r="A37" s="14"/>
      <c r="B37" s="50"/>
      <c r="C37" s="51"/>
      <c r="D37" s="9"/>
      <c r="E37" s="9"/>
      <c r="F37" s="9"/>
      <c r="G37" s="9"/>
      <c r="H37" s="9"/>
      <c r="J37" s="28"/>
      <c r="K37" s="31"/>
    </row>
    <row r="38" spans="1:11" ht="15.75" x14ac:dyDescent="0.25">
      <c r="A38" s="14"/>
      <c r="B38" s="17" t="s">
        <v>78</v>
      </c>
      <c r="C38" s="52" t="s">
        <v>79</v>
      </c>
      <c r="D38" s="9"/>
      <c r="E38" s="9"/>
      <c r="F38" s="9"/>
      <c r="G38" s="9"/>
      <c r="H38" s="9"/>
      <c r="J38" s="28"/>
      <c r="K38" s="31"/>
    </row>
    <row r="39" spans="1:11" ht="15.75" x14ac:dyDescent="0.25">
      <c r="A39" s="14"/>
      <c r="B39" s="17" t="s">
        <v>80</v>
      </c>
      <c r="C39" s="53">
        <v>59938.16</v>
      </c>
      <c r="D39" s="9"/>
      <c r="E39" s="9"/>
      <c r="F39" s="9"/>
      <c r="G39" s="9"/>
      <c r="H39" s="9"/>
      <c r="I39" s="13" t="s">
        <v>844</v>
      </c>
      <c r="J39" s="28"/>
      <c r="K39" s="31"/>
    </row>
    <row r="40" spans="1:11" ht="15.75" x14ac:dyDescent="0.25">
      <c r="A40" s="14"/>
      <c r="B40" s="17" t="s">
        <v>81</v>
      </c>
      <c r="C40" s="53"/>
      <c r="D40" s="9"/>
      <c r="E40" s="9"/>
      <c r="F40" s="9"/>
      <c r="G40" s="9"/>
      <c r="H40" s="9"/>
      <c r="J40" s="28"/>
      <c r="K40" s="31"/>
    </row>
    <row r="41" spans="1:11" ht="15.75" x14ac:dyDescent="0.25">
      <c r="A41" s="14"/>
      <c r="B41" s="17" t="s">
        <v>82</v>
      </c>
      <c r="C41" s="40">
        <f>SUM(C39:C40)</f>
        <v>59938.16</v>
      </c>
      <c r="D41" s="9"/>
      <c r="E41" s="9"/>
      <c r="F41" s="9"/>
      <c r="G41" s="9"/>
      <c r="H41" s="9"/>
      <c r="J41" s="28"/>
      <c r="K41" s="31"/>
    </row>
    <row r="42" spans="1:11" ht="15.75" x14ac:dyDescent="0.25">
      <c r="A42" s="14"/>
      <c r="B42" s="17"/>
      <c r="C42" s="40"/>
      <c r="D42" s="9"/>
      <c r="E42" s="9"/>
      <c r="F42" s="9"/>
      <c r="G42" s="9"/>
      <c r="H42" s="9"/>
      <c r="J42" s="28"/>
      <c r="K42" s="31"/>
    </row>
    <row r="43" spans="1:11" ht="15.75" x14ac:dyDescent="0.25">
      <c r="A43" s="14"/>
      <c r="B43" s="54" t="s">
        <v>118</v>
      </c>
      <c r="C43" s="55">
        <f>SUM(Table14[Amount])</f>
        <v>-2814.3</v>
      </c>
      <c r="D43" s="9"/>
      <c r="E43" s="9"/>
      <c r="F43" s="9"/>
      <c r="G43" s="9"/>
      <c r="H43" s="9"/>
      <c r="J43" s="28"/>
      <c r="K43" s="31"/>
    </row>
    <row r="44" spans="1:11" ht="15.75" x14ac:dyDescent="0.25">
      <c r="A44" s="14"/>
      <c r="B44" s="56" t="s">
        <v>117</v>
      </c>
      <c r="C44" s="57" t="s">
        <v>79</v>
      </c>
      <c r="D44" s="9"/>
      <c r="E44" s="9"/>
      <c r="F44" s="9"/>
      <c r="G44" s="9"/>
      <c r="H44" s="9"/>
      <c r="J44" s="28"/>
      <c r="K44" s="31"/>
    </row>
    <row r="45" spans="1:11" ht="15.75" x14ac:dyDescent="0.25">
      <c r="A45" s="14"/>
      <c r="B45" s="58" t="s">
        <v>845</v>
      </c>
      <c r="C45" s="53">
        <v>7.7</v>
      </c>
      <c r="D45" s="9"/>
      <c r="E45" s="9"/>
      <c r="F45" s="9"/>
      <c r="G45" s="9"/>
      <c r="H45" s="9"/>
      <c r="I45" s="13" t="s">
        <v>852</v>
      </c>
      <c r="J45" s="28"/>
      <c r="K45" s="31"/>
    </row>
    <row r="46" spans="1:11" ht="15.75" x14ac:dyDescent="0.25">
      <c r="A46" s="14"/>
      <c r="B46" s="58" t="s">
        <v>846</v>
      </c>
      <c r="C46" s="53">
        <v>800</v>
      </c>
      <c r="D46" s="9"/>
      <c r="E46" s="9"/>
      <c r="F46" s="9"/>
      <c r="G46" s="9"/>
      <c r="H46" s="9"/>
      <c r="I46" s="59"/>
      <c r="J46" s="28"/>
      <c r="K46" s="60"/>
    </row>
    <row r="47" spans="1:11" ht="15.75" x14ac:dyDescent="0.25">
      <c r="A47" s="14"/>
      <c r="B47" s="58" t="s">
        <v>898</v>
      </c>
      <c r="C47" s="53">
        <v>50</v>
      </c>
      <c r="D47" s="9"/>
      <c r="E47" s="9"/>
      <c r="F47" s="9"/>
      <c r="G47" s="9"/>
      <c r="H47" s="9"/>
      <c r="I47" s="61"/>
      <c r="J47" s="28"/>
      <c r="K47" s="31"/>
    </row>
    <row r="48" spans="1:11" ht="15.75" x14ac:dyDescent="0.25">
      <c r="A48" s="14"/>
      <c r="B48" s="58" t="s">
        <v>896</v>
      </c>
      <c r="C48" s="53">
        <v>-3672</v>
      </c>
      <c r="D48" s="9"/>
      <c r="E48" s="9"/>
      <c r="F48" s="9"/>
      <c r="G48" s="9"/>
      <c r="H48" s="9"/>
      <c r="I48" s="61"/>
      <c r="J48" s="28"/>
      <c r="K48" s="31"/>
    </row>
    <row r="49" spans="1:11" ht="15.75" x14ac:dyDescent="0.25">
      <c r="A49" s="14"/>
      <c r="B49" s="58" t="s">
        <v>116</v>
      </c>
      <c r="C49" s="53"/>
      <c r="D49" s="9"/>
      <c r="E49" s="9"/>
      <c r="F49" s="9"/>
      <c r="G49" s="9"/>
      <c r="H49" s="9"/>
      <c r="I49" s="61"/>
      <c r="J49" s="28"/>
      <c r="K49" s="31"/>
    </row>
    <row r="50" spans="1:11" ht="15.75" x14ac:dyDescent="0.25">
      <c r="A50" s="14"/>
      <c r="B50" s="58" t="s">
        <v>115</v>
      </c>
      <c r="C50" s="53"/>
      <c r="D50" s="9"/>
      <c r="E50" s="9"/>
      <c r="F50" s="9"/>
      <c r="G50" s="9"/>
      <c r="H50" s="9"/>
      <c r="J50" s="28"/>
      <c r="K50" s="31"/>
    </row>
    <row r="51" spans="1:11" ht="15.75" x14ac:dyDescent="0.25">
      <c r="A51" s="14"/>
      <c r="B51" s="62" t="s">
        <v>114</v>
      </c>
      <c r="C51" s="63"/>
      <c r="D51" s="9"/>
      <c r="E51" s="9"/>
      <c r="F51" s="9"/>
      <c r="G51" s="9"/>
      <c r="H51" s="9"/>
      <c r="J51" s="28"/>
      <c r="K51" s="31"/>
    </row>
    <row r="52" spans="1:11" ht="15.75" x14ac:dyDescent="0.25">
      <c r="A52" s="14"/>
      <c r="B52" s="11"/>
      <c r="C52" s="64"/>
      <c r="D52" s="9"/>
      <c r="E52" s="9"/>
      <c r="F52" s="9"/>
      <c r="G52" s="9"/>
      <c r="H52" s="9"/>
      <c r="J52" s="28"/>
      <c r="K52" s="31"/>
    </row>
    <row r="53" spans="1:11" ht="15.75" x14ac:dyDescent="0.25">
      <c r="A53" s="14"/>
      <c r="B53" s="86"/>
      <c r="C53" s="87"/>
      <c r="D53" s="87"/>
      <c r="E53" s="87"/>
      <c r="F53" s="87"/>
      <c r="G53" s="9"/>
      <c r="H53" s="9"/>
      <c r="J53" s="26"/>
      <c r="K53" s="31"/>
    </row>
    <row r="54" spans="1:11" ht="15.75" x14ac:dyDescent="0.25">
      <c r="A54" s="14"/>
      <c r="B54" s="88"/>
      <c r="C54" s="89"/>
      <c r="D54" s="89"/>
      <c r="E54" s="90"/>
      <c r="F54" s="89"/>
      <c r="G54" s="9"/>
      <c r="H54" s="9"/>
      <c r="J54" s="26"/>
      <c r="K54" s="31"/>
    </row>
  </sheetData>
  <mergeCells count="4">
    <mergeCell ref="A10:G10"/>
    <mergeCell ref="C23:G23"/>
    <mergeCell ref="A25:G25"/>
    <mergeCell ref="D35:H35"/>
  </mergeCells>
  <pageMargins left="0.70866141732283472" right="0.70866141732283472" top="0.74803149606299213" bottom="0.74803149606299213" header="0.31496062992125984" footer="0.31496062992125984"/>
  <pageSetup paperSize="8" scale="81" orientation="landscape" cellComments="asDisplayed"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E6" sqref="E6"/>
    </sheetView>
  </sheetViews>
  <sheetFormatPr defaultColWidth="8.85546875" defaultRowHeight="12.75" x14ac:dyDescent="0.2"/>
  <cols>
    <col min="1" max="1" width="15.42578125" style="65" customWidth="1"/>
    <col min="2" max="2" width="0.85546875" style="75" customWidth="1"/>
    <col min="3" max="3" width="16.5703125" style="65" customWidth="1"/>
    <col min="4" max="4" width="0.85546875" style="75" customWidth="1"/>
    <col min="5" max="5" width="17.28515625" style="65" customWidth="1"/>
    <col min="6" max="6" width="0.85546875" style="75" customWidth="1"/>
    <col min="7" max="7" width="44.42578125" style="74" customWidth="1"/>
    <col min="8" max="8" width="0.85546875" style="75" customWidth="1"/>
    <col min="9" max="9" width="16.7109375" style="65" customWidth="1"/>
    <col min="10" max="16384" width="8.85546875" style="65"/>
  </cols>
  <sheetData>
    <row r="1" spans="1:9" s="80" customFormat="1" ht="25.5" x14ac:dyDescent="0.2">
      <c r="A1" s="81" t="s">
        <v>8</v>
      </c>
      <c r="B1" s="82"/>
      <c r="C1" s="81" t="s">
        <v>13</v>
      </c>
      <c r="D1" s="82"/>
      <c r="E1" s="81" t="s">
        <v>18</v>
      </c>
      <c r="F1" s="82"/>
      <c r="G1" s="83" t="s">
        <v>24</v>
      </c>
      <c r="H1" s="82"/>
      <c r="I1" s="81" t="s">
        <v>29</v>
      </c>
    </row>
    <row r="2" spans="1:9" x14ac:dyDescent="0.2">
      <c r="A2" s="77" t="s">
        <v>190</v>
      </c>
      <c r="B2" s="78"/>
      <c r="C2" s="73" t="s">
        <v>30</v>
      </c>
      <c r="D2" s="79"/>
      <c r="E2" s="73" t="s">
        <v>205</v>
      </c>
      <c r="F2" s="79"/>
      <c r="G2" s="74" t="s">
        <v>141</v>
      </c>
      <c r="H2" s="79"/>
      <c r="I2" s="73" t="s">
        <v>189</v>
      </c>
    </row>
    <row r="3" spans="1:9" x14ac:dyDescent="0.2">
      <c r="A3" s="77" t="s">
        <v>188</v>
      </c>
      <c r="B3" s="78"/>
      <c r="C3" s="73" t="s">
        <v>31</v>
      </c>
      <c r="D3" s="79"/>
      <c r="E3" s="73" t="s">
        <v>187</v>
      </c>
      <c r="F3" s="79"/>
      <c r="G3" s="74" t="s">
        <v>142</v>
      </c>
      <c r="H3" s="79"/>
      <c r="I3" s="73" t="s">
        <v>39</v>
      </c>
    </row>
    <row r="4" spans="1:9" x14ac:dyDescent="0.2">
      <c r="A4" s="77" t="s">
        <v>186</v>
      </c>
      <c r="B4" s="78"/>
      <c r="C4" s="73" t="s">
        <v>233</v>
      </c>
      <c r="D4" s="79"/>
      <c r="E4" s="77" t="s">
        <v>185</v>
      </c>
      <c r="F4" s="76"/>
      <c r="G4" s="74" t="s">
        <v>143</v>
      </c>
      <c r="H4" s="79"/>
      <c r="I4" s="73" t="s">
        <v>184</v>
      </c>
    </row>
    <row r="5" spans="1:9" x14ac:dyDescent="0.2">
      <c r="A5" s="77" t="s">
        <v>159</v>
      </c>
      <c r="B5" s="78"/>
      <c r="C5" s="73" t="s">
        <v>36</v>
      </c>
      <c r="D5" s="79"/>
      <c r="E5" s="77" t="s">
        <v>183</v>
      </c>
      <c r="F5" s="76"/>
      <c r="G5" s="74" t="s">
        <v>148</v>
      </c>
      <c r="H5" s="79"/>
      <c r="I5" s="73" t="s">
        <v>40</v>
      </c>
    </row>
    <row r="6" spans="1:9" ht="38.25" x14ac:dyDescent="0.2">
      <c r="A6" s="77" t="s">
        <v>35</v>
      </c>
      <c r="B6" s="78"/>
      <c r="C6" s="73" t="s">
        <v>155</v>
      </c>
      <c r="D6" s="79"/>
      <c r="E6" s="77" t="s">
        <v>181</v>
      </c>
      <c r="F6" s="76"/>
      <c r="G6" s="74" t="s">
        <v>140</v>
      </c>
      <c r="H6" s="79"/>
      <c r="I6" s="73" t="s">
        <v>180</v>
      </c>
    </row>
    <row r="7" spans="1:9" ht="25.5" x14ac:dyDescent="0.2">
      <c r="A7" s="77" t="s">
        <v>164</v>
      </c>
      <c r="B7" s="78"/>
      <c r="C7" s="73"/>
      <c r="D7" s="79"/>
      <c r="E7" s="77" t="s">
        <v>32</v>
      </c>
      <c r="F7" s="76"/>
      <c r="G7" s="74" t="s">
        <v>147</v>
      </c>
      <c r="H7" s="79"/>
      <c r="I7" s="73" t="s">
        <v>178</v>
      </c>
    </row>
    <row r="8" spans="1:9" x14ac:dyDescent="0.2">
      <c r="A8" s="65" t="s">
        <v>156</v>
      </c>
      <c r="B8" s="78"/>
      <c r="C8" s="73"/>
      <c r="D8" s="79"/>
      <c r="E8" s="77" t="s">
        <v>176</v>
      </c>
      <c r="F8" s="76"/>
      <c r="G8" s="74" t="s">
        <v>145</v>
      </c>
      <c r="H8" s="79"/>
      <c r="I8" s="73" t="s">
        <v>175</v>
      </c>
    </row>
    <row r="9" spans="1:9" ht="25.5" x14ac:dyDescent="0.2">
      <c r="A9" s="77" t="s">
        <v>182</v>
      </c>
      <c r="B9" s="78"/>
      <c r="C9" s="73"/>
      <c r="D9" s="79"/>
      <c r="E9" s="77" t="s">
        <v>206</v>
      </c>
      <c r="F9" s="76"/>
      <c r="G9" s="74" t="s">
        <v>144</v>
      </c>
      <c r="I9" s="73" t="s">
        <v>172</v>
      </c>
    </row>
    <row r="10" spans="1:9" x14ac:dyDescent="0.2">
      <c r="A10" s="65" t="s">
        <v>157</v>
      </c>
      <c r="B10" s="78"/>
      <c r="E10" s="77" t="s">
        <v>37</v>
      </c>
      <c r="F10" s="76"/>
      <c r="G10" s="74" t="s">
        <v>152</v>
      </c>
      <c r="I10" s="73" t="s">
        <v>169</v>
      </c>
    </row>
    <row r="11" spans="1:9" ht="25.5" x14ac:dyDescent="0.2">
      <c r="A11" s="77" t="s">
        <v>179</v>
      </c>
      <c r="B11" s="78"/>
      <c r="E11" s="77" t="s">
        <v>173</v>
      </c>
      <c r="F11" s="76"/>
      <c r="G11" s="74" t="s">
        <v>146</v>
      </c>
      <c r="I11" s="73" t="s">
        <v>167</v>
      </c>
    </row>
    <row r="12" spans="1:9" ht="25.5" x14ac:dyDescent="0.2">
      <c r="A12" s="77" t="s">
        <v>161</v>
      </c>
      <c r="B12" s="78"/>
      <c r="E12" s="77" t="s">
        <v>170</v>
      </c>
      <c r="F12" s="76"/>
      <c r="G12" s="74" t="s">
        <v>151</v>
      </c>
      <c r="I12" s="65" t="s">
        <v>155</v>
      </c>
    </row>
    <row r="13" spans="1:9" ht="25.5" x14ac:dyDescent="0.2">
      <c r="A13" s="77" t="s">
        <v>177</v>
      </c>
      <c r="B13" s="78"/>
      <c r="E13" s="77" t="s">
        <v>33</v>
      </c>
      <c r="F13" s="76"/>
      <c r="G13" s="74" t="s">
        <v>153</v>
      </c>
    </row>
    <row r="14" spans="1:9" ht="25.5" x14ac:dyDescent="0.2">
      <c r="A14" s="77" t="s">
        <v>174</v>
      </c>
      <c r="B14" s="76"/>
      <c r="E14" s="77" t="s">
        <v>165</v>
      </c>
      <c r="F14" s="76"/>
      <c r="G14" s="74" t="s">
        <v>150</v>
      </c>
    </row>
    <row r="15" spans="1:9" x14ac:dyDescent="0.2">
      <c r="A15" s="77" t="s">
        <v>171</v>
      </c>
      <c r="B15" s="76"/>
      <c r="E15" s="77" t="s">
        <v>163</v>
      </c>
      <c r="F15" s="76"/>
      <c r="G15" s="74" t="s">
        <v>149</v>
      </c>
    </row>
    <row r="16" spans="1:9" ht="25.5" x14ac:dyDescent="0.2">
      <c r="A16" s="77" t="s">
        <v>168</v>
      </c>
      <c r="E16" s="77" t="s">
        <v>160</v>
      </c>
      <c r="G16" s="74" t="s">
        <v>34</v>
      </c>
    </row>
    <row r="17" spans="1:7" x14ac:dyDescent="0.2">
      <c r="A17" s="77" t="s">
        <v>166</v>
      </c>
      <c r="E17" s="77" t="s">
        <v>158</v>
      </c>
      <c r="G17" s="74" t="s">
        <v>155</v>
      </c>
    </row>
    <row r="18" spans="1:7" x14ac:dyDescent="0.2">
      <c r="A18" s="77" t="s">
        <v>162</v>
      </c>
      <c r="E18" s="65" t="s">
        <v>155</v>
      </c>
    </row>
    <row r="19" spans="1:7" x14ac:dyDescent="0.2">
      <c r="A19" s="65" t="s">
        <v>155</v>
      </c>
      <c r="E19" s="65" t="s">
        <v>34</v>
      </c>
    </row>
  </sheetData>
  <sortState ref="G2:G19">
    <sortCondition ref="G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RCUK Strategy Unit" ma:contentTypeID="0x010100DD3673D5398E024C85E79D13491073B10036F3A9378FB06042B815E5FFC651A5B100FAB2663EBFADDD4D8E6EBF932D999A4F" ma:contentTypeVersion="55" ma:contentTypeDescription="" ma:contentTypeScope="" ma:versionID="4243210bd3131a1a6518412759a4d8b0">
  <xsd:schema xmlns:xsd="http://www.w3.org/2001/XMLSchema" xmlns:xs="http://www.w3.org/2001/XMLSchema" xmlns:p="http://schemas.microsoft.com/office/2006/metadata/properties" xmlns:ns1="http://schemas.microsoft.com/sharepoint/v3" xmlns:ns2="5f67090a-b690-4b3f-9190-538c6490533a" targetNamespace="http://schemas.microsoft.com/office/2006/metadata/properties" ma:root="true" ma:fieldsID="ebd1ed7adedc801f087b2dd9c84a6311" ns1:_="" ns2:_="">
    <xsd:import namespace="http://schemas.microsoft.com/sharepoint/v3"/>
    <xsd:import namespace="5f67090a-b690-4b3f-9190-538c6490533a"/>
    <xsd:element name="properties">
      <xsd:complexType>
        <xsd:sequence>
          <xsd:element name="documentManagement">
            <xsd:complexType>
              <xsd:all>
                <xsd:element ref="ns1:Item_x0020_Status"/>
                <xsd:element ref="ns2:_dlc_Exempt" minOccurs="0"/>
                <xsd:element ref="ns2:_dlc_ExpireDateSaved" minOccurs="0"/>
                <xsd:element ref="ns2: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tem_x0020_Status" ma:index="8" ma:displayName="Item Status" ma:default="Document" ma:format="Dropdown" ma:internalName="Item_x0020_Status" ma:readOnly="false">
      <xsd:simpleType>
        <xsd:restriction base="dms:Choice">
          <xsd:enumeration value="Document"/>
          <xsd:enumeration value="Record"/>
        </xsd:restriction>
      </xsd:simpleType>
    </xsd:element>
  </xsd:schema>
  <xsd:schema xmlns:xsd="http://www.w3.org/2001/XMLSchema" xmlns:xs="http://www.w3.org/2001/XMLSchema" xmlns:dms="http://schemas.microsoft.com/office/2006/documentManagement/types" xmlns:pc="http://schemas.microsoft.com/office/infopath/2007/PartnerControls" targetNamespace="5f67090a-b690-4b3f-9190-538c6490533a" elementFormDefault="qualified">
    <xsd:import namespace="http://schemas.microsoft.com/office/2006/documentManagement/types"/>
    <xsd:import namespace="http://schemas.microsoft.com/office/infopath/2007/PartnerControls"/>
    <xsd:element name="_dlc_Exempt" ma:index="9" nillable="true" ma:displayName="Exempt from Policy" ma:hidden="true" ma:internalName="_dlc_Exempt" ma:readOnly="true">
      <xsd:simpleType>
        <xsd:restriction base="dms:Unknown"/>
      </xsd:simpleType>
    </xsd:element>
    <xsd:element name="_dlc_ExpireDateSaved" ma:index="10" nillable="true" ma:displayName="Original Expiration Date" ma:hidden="true" ma:internalName="_dlc_ExpireDateSaved" ma:readOnly="true">
      <xsd:simpleType>
        <xsd:restriction base="dms:DateTime"/>
      </xsd:simpleType>
    </xsd:element>
    <xsd:element name="_dlc_ExpireDate" ma:index="11" nillable="true" ma:displayName="Expiration Date" ma:hidden="true" ma:internalName="_dlc_ExpireDat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tem_x0020_Status xmlns="http://schemas.microsoft.com/sharepoint/v3">Document</Item_x0020_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10EBBAA1-D49D-4450-9A98-206D72A9F9A9" local="false">
  <p:Name>xCouncil Policy</p:Name>
  <p:Description>Cross council expiration policy</p:Description>
  <p:Statement>Cross council records will be expired based upon a time set for the content type</p:Statement>
  <p:PolicyItems>
    <p:PolicyItem featureId="Microsoft.Office.RecordsManagement.PolicyFeatures.Expiration">
      <p:Name>Expiration</p:Name>
      <p:Description>Automatic scheduling of content for processing, and expiry of content that has reached its due date.</p:Description>
      <p:CustomData>
        <data>
          <formula id="CustomExpiration.CustomExpirationFormula"/>
          <action type="workflow" id="04eb489c-4f71-414b-815d-c526cd42196f"/>
        </data>
      </p:CustomData>
    </p:PolicyItem>
  </p:PolicyItems>
</p:Policy>
</file>

<file path=customXml/item5.xml><?xml version="1.0" encoding="utf-8"?>
<?mso-contentType ?>
<spe:Receivers xmlns:spe="http://schemas.microsoft.com/sharepoint/events">
  <Receiver>
    <Name>Microsoft.Office.RecordsManagement.PolicyFeatures.ExpirationEventReceiver</Name>
    <Type>10001</Type>
    <SequenceNumber>101</SequenceNumber>
    <Assembly>Microsoft.Office.Policy, Version=12.0.0.0, Culture=neutral, PublicKeyToken=71e9bce111e9429c</Assembly>
    <Class>Microsoft.Office.RecordsManagement.Internal.UpdateExpireDate</Class>
    <Data/>
    <Filter/>
  </Receiver>
  <Receiver>
    <Name>Microsoft.Office.RecordsManagement.PolicyFeatures.ExpirationEventReceiver</Name>
    <Type>10002</Type>
    <SequenceNumber>102</SequenceNumber>
    <Assembly>Microsoft.Office.Policy, Version=12.0.0.0, Culture=neutral, PublicKeyToken=71e9bce111e9429c</Assembly>
    <Class>Microsoft.Office.RecordsManagement.Internal.UpdateExpireDate</Class>
    <Data/>
    <Filter/>
  </Receiver>
  <Receiver>
    <Name>Microsoft.Office.RecordsManagement.PolicyFeatures.ExpirationEventReceiver</Name>
    <Type>10004</Type>
    <SequenceNumber>103</SequenceNumber>
    <Assembly>Microsoft.Office.Policy, Version=12.0.0.0, Culture=neutral, PublicKeyToken=71e9bce111e9429c</Assembly>
    <Class>Microsoft.Office.RecordsManagement.Internal.UpdateExpireDate</Class>
    <Data/>
    <Filter/>
  </Receiver>
  <Receiver>
    <Name>Microsoft.Office.RecordsManagement.PolicyFeatures.ExpirationEventReceiver</Name>
    <Type>10006</Type>
    <SequenceNumber>104</SequenceNumber>
    <Assembly>Microsoft.Office.Policy, Version=12.0.0.0, Culture=neutral, PublicKeyToken=71e9bce111e9429c</Assembly>
    <Class>Microsoft.Office.RecordsManagement.Internal.UpdateExpireDate</Class>
    <Data/>
    <Filter/>
  </Receiver>
</spe:Receivers>
</file>

<file path=customXml/itemProps1.xml><?xml version="1.0" encoding="utf-8"?>
<ds:datastoreItem xmlns:ds="http://schemas.openxmlformats.org/officeDocument/2006/customXml" ds:itemID="{7FF2AC28-E223-4F20-A8B3-4EF0DC30D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f67090a-b690-4b3f-9190-538c649053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D6DCC0-04EB-45CF-9CCF-4734B554EE64}">
  <ds:schemaRefs>
    <ds:schemaRef ds:uri="http://schemas.microsoft.com/sharepoint/v3"/>
    <ds:schemaRef ds:uri="http://www.w3.org/XML/1998/namespace"/>
    <ds:schemaRef ds:uri="http://purl.org/dc/dcmitype/"/>
    <ds:schemaRef ds:uri="http://purl.org/dc/terms/"/>
    <ds:schemaRef ds:uri="http://purl.org/dc/elements/1.1/"/>
    <ds:schemaRef ds:uri="http://schemas.microsoft.com/office/2006/metadata/properties"/>
    <ds:schemaRef ds:uri="5f67090a-b690-4b3f-9190-538c6490533a"/>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C9C04D2-825E-41E5-B57E-773435E3A024}">
  <ds:schemaRefs>
    <ds:schemaRef ds:uri="http://schemas.microsoft.com/sharepoint/v3/contenttype/forms"/>
  </ds:schemaRefs>
</ds:datastoreItem>
</file>

<file path=customXml/itemProps4.xml><?xml version="1.0" encoding="utf-8"?>
<ds:datastoreItem xmlns:ds="http://schemas.openxmlformats.org/officeDocument/2006/customXml" ds:itemID="{EDE4FF50-7B43-444E-8A46-51C08764281A}">
  <ds:schemaRefs>
    <ds:schemaRef ds:uri="office.server.policy"/>
  </ds:schemaRefs>
</ds:datastoreItem>
</file>

<file path=customXml/itemProps5.xml><?xml version="1.0" encoding="utf-8"?>
<ds:datastoreItem xmlns:ds="http://schemas.openxmlformats.org/officeDocument/2006/customXml" ds:itemID="{C9588E0C-5682-47B2-8D07-D74CBFA032B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introduction</vt:lpstr>
      <vt:lpstr>definitions</vt:lpstr>
      <vt:lpstr>Jisc APC template v4</vt:lpstr>
      <vt:lpstr>Discounts, memberships &amp; pre-pa</vt:lpstr>
      <vt:lpstr>RCUK compliance summary</vt:lpstr>
      <vt:lpstr>Constrained values</vt:lpstr>
      <vt:lpstr>'Jisc APC template v4'!Print_Area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Shamash</dc:creator>
  <cp:lastModifiedBy>BISSET J.M</cp:lastModifiedBy>
  <cp:lastPrinted>2017-03-28T08:44:25Z</cp:lastPrinted>
  <dcterms:created xsi:type="dcterms:W3CDTF">2016-08-09T14:04:46Z</dcterms:created>
  <dcterms:modified xsi:type="dcterms:W3CDTF">2018-05-31T09:48:05Z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0x010100DD3673D5398E024C85E79D13491073B10036F3A9378FB06042B815E5FFC651A5B100FAB2663EBFADDD4D8E6EBF932D999A4F</vt:lpwstr>
  </property>
  <property fmtid="{D5CDD505-2E9C-101B-9397-08002B2CF9AE}" pid="3" name="IsMyDocuments">
    <vt:bool>true</vt:bool>
  </property>
</Properties>
</file>